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12 Diciembre/"/>
    </mc:Choice>
  </mc:AlternateContent>
  <xr:revisionPtr revIDLastSave="1505" documentId="13_ncr:1_{44BAD2CF-F451-46F7-99AA-BE0A6C4826DD}" xr6:coauthVersionLast="47" xr6:coauthVersionMax="47" xr10:uidLastSave="{EDF94D6B-B9B5-42D5-8D0C-F7AFAC10411F}"/>
  <bookViews>
    <workbookView xWindow="-120" yWindow="-120" windowWidth="29040" windowHeight="15840" xr2:uid="{00000000-000D-0000-FFFF-FFFF00000000}"/>
  </bookViews>
  <sheets>
    <sheet name="Plantilla Ejecucion" sheetId="1" r:id="rId1"/>
  </sheets>
  <definedNames>
    <definedName name="_xlnm.Print_Area" localSheetId="0">'Plantilla Ejecucion'!$A$1:$Q$143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64" i="1" l="1"/>
  <c r="Q116" i="1"/>
  <c r="Q119" i="1"/>
  <c r="Q113" i="1"/>
  <c r="K106" i="1"/>
  <c r="L106" i="1"/>
  <c r="M106" i="1"/>
  <c r="N106" i="1"/>
  <c r="O106" i="1"/>
  <c r="P106" i="1"/>
  <c r="Q106" i="1"/>
  <c r="P27" i="1"/>
  <c r="P19" i="1" s="1"/>
  <c r="Q29" i="1"/>
  <c r="P90" i="1"/>
  <c r="P87" i="1"/>
  <c r="N62" i="1"/>
  <c r="O65" i="1"/>
  <c r="P65" i="1"/>
  <c r="N65" i="1"/>
  <c r="O58" i="1"/>
  <c r="N58" i="1"/>
  <c r="Q58" i="1"/>
  <c r="P55" i="1"/>
  <c r="O55" i="1"/>
  <c r="N55" i="1"/>
  <c r="M55" i="1"/>
  <c r="L55" i="1"/>
  <c r="K55" i="1"/>
  <c r="J55" i="1"/>
  <c r="P38" i="1"/>
  <c r="O38" i="1"/>
  <c r="O37" i="1" s="1"/>
  <c r="Q26" i="1"/>
  <c r="Q25" i="1"/>
  <c r="O90" i="1"/>
  <c r="O87" i="1"/>
  <c r="N87" i="1"/>
  <c r="N86" i="1"/>
  <c r="N38" i="1"/>
  <c r="P86" i="1" l="1"/>
  <c r="O86" i="1"/>
  <c r="N27" i="1" l="1"/>
  <c r="N90" i="1"/>
  <c r="L65" i="1"/>
  <c r="M65" i="1"/>
  <c r="E27" i="1"/>
  <c r="D27" i="1"/>
  <c r="C27" i="1"/>
  <c r="N20" i="1"/>
  <c r="N32" i="1"/>
  <c r="L119" i="1"/>
  <c r="M119" i="1"/>
  <c r="N119" i="1"/>
  <c r="O119" i="1"/>
  <c r="P119" i="1"/>
  <c r="L113" i="1"/>
  <c r="M113" i="1"/>
  <c r="N113" i="1"/>
  <c r="O113" i="1"/>
  <c r="P113" i="1"/>
  <c r="L87" i="1"/>
  <c r="M87" i="1"/>
  <c r="L90" i="1"/>
  <c r="M90" i="1"/>
  <c r="L58" i="1"/>
  <c r="M58" i="1"/>
  <c r="P58" i="1"/>
  <c r="L27" i="1"/>
  <c r="M27" i="1"/>
  <c r="D65" i="1"/>
  <c r="D53" i="1" s="1"/>
  <c r="D58" i="1"/>
  <c r="D55" i="1"/>
  <c r="D32" i="1"/>
  <c r="Q22" i="1"/>
  <c r="Q23" i="1"/>
  <c r="M38" i="1"/>
  <c r="M37" i="1" s="1"/>
  <c r="M32" i="1"/>
  <c r="L32" i="1"/>
  <c r="O32" i="1"/>
  <c r="P32" i="1"/>
  <c r="M20" i="1"/>
  <c r="N19" i="1" l="1"/>
  <c r="L53" i="1"/>
  <c r="M19" i="1"/>
  <c r="Q24" i="1"/>
  <c r="Q63" i="1"/>
  <c r="K38" i="1"/>
  <c r="K37" i="1" s="1"/>
  <c r="J38" i="1"/>
  <c r="J37" i="1" s="1"/>
  <c r="N37" i="1"/>
  <c r="P37" i="1"/>
  <c r="L38" i="1"/>
  <c r="L37" i="1" s="1"/>
  <c r="L69" i="1"/>
  <c r="L68" i="1" s="1"/>
  <c r="M69" i="1"/>
  <c r="M68" i="1" s="1"/>
  <c r="N69" i="1"/>
  <c r="N68" i="1" s="1"/>
  <c r="O69" i="1"/>
  <c r="O68" i="1" s="1"/>
  <c r="P69" i="1"/>
  <c r="P68" i="1" s="1"/>
  <c r="K32" i="1"/>
  <c r="L20" i="1"/>
  <c r="K119" i="1"/>
  <c r="J116" i="1"/>
  <c r="K116" i="1"/>
  <c r="L116" i="1"/>
  <c r="L121" i="1" s="1"/>
  <c r="M116" i="1"/>
  <c r="M121" i="1" s="1"/>
  <c r="N116" i="1"/>
  <c r="N121" i="1" s="1"/>
  <c r="O116" i="1"/>
  <c r="P116" i="1"/>
  <c r="P121" i="1" s="1"/>
  <c r="K113" i="1"/>
  <c r="K90" i="1"/>
  <c r="K87" i="1"/>
  <c r="Q72" i="1"/>
  <c r="K69" i="1"/>
  <c r="K68" i="1" s="1"/>
  <c r="K65" i="1"/>
  <c r="J65" i="1"/>
  <c r="K58" i="1"/>
  <c r="K27" i="1"/>
  <c r="Q75" i="1"/>
  <c r="Q73" i="1"/>
  <c r="Q54" i="1"/>
  <c r="Q99" i="1"/>
  <c r="Q105" i="1"/>
  <c r="Q104" i="1"/>
  <c r="Q109" i="1"/>
  <c r="Q108" i="1"/>
  <c r="Q107" i="1"/>
  <c r="J106" i="1"/>
  <c r="Q120" i="1"/>
  <c r="J119" i="1"/>
  <c r="Q118" i="1"/>
  <c r="Q117" i="1"/>
  <c r="Q115" i="1"/>
  <c r="Q114" i="1"/>
  <c r="J113" i="1"/>
  <c r="J103" i="1"/>
  <c r="J98" i="1" s="1"/>
  <c r="J87" i="1"/>
  <c r="I87" i="1"/>
  <c r="L86" i="1"/>
  <c r="M86" i="1"/>
  <c r="J90" i="1"/>
  <c r="I90" i="1"/>
  <c r="J78" i="1"/>
  <c r="I78" i="1"/>
  <c r="J69" i="1"/>
  <c r="J68" i="1" s="1"/>
  <c r="J58" i="1"/>
  <c r="I58" i="1"/>
  <c r="I55" i="1"/>
  <c r="J62" i="1"/>
  <c r="I65" i="1"/>
  <c r="H65" i="1"/>
  <c r="G65" i="1"/>
  <c r="F65" i="1"/>
  <c r="J27" i="1"/>
  <c r="J32" i="1"/>
  <c r="I27" i="1"/>
  <c r="H27" i="1"/>
  <c r="G27" i="1"/>
  <c r="F27" i="1"/>
  <c r="Q28" i="1"/>
  <c r="C106" i="1"/>
  <c r="D106" i="1"/>
  <c r="E106" i="1"/>
  <c r="F106" i="1"/>
  <c r="G106" i="1"/>
  <c r="H106" i="1"/>
  <c r="I106" i="1"/>
  <c r="D103" i="1"/>
  <c r="E103" i="1"/>
  <c r="F103" i="1"/>
  <c r="G103" i="1"/>
  <c r="H103" i="1"/>
  <c r="I103" i="1"/>
  <c r="K103" i="1"/>
  <c r="K98" i="1" s="1"/>
  <c r="L103" i="1"/>
  <c r="L98" i="1" s="1"/>
  <c r="M103" i="1"/>
  <c r="N103" i="1"/>
  <c r="N98" i="1" s="1"/>
  <c r="O103" i="1"/>
  <c r="O98" i="1" s="1"/>
  <c r="P103" i="1"/>
  <c r="C103" i="1"/>
  <c r="D98" i="1"/>
  <c r="E98" i="1"/>
  <c r="F98" i="1"/>
  <c r="G98" i="1"/>
  <c r="H98" i="1"/>
  <c r="I98" i="1"/>
  <c r="C98" i="1"/>
  <c r="D119" i="1"/>
  <c r="E119" i="1"/>
  <c r="F119" i="1"/>
  <c r="G119" i="1"/>
  <c r="H119" i="1"/>
  <c r="I119" i="1"/>
  <c r="D116" i="1"/>
  <c r="E116" i="1"/>
  <c r="F116" i="1"/>
  <c r="G116" i="1"/>
  <c r="H116" i="1"/>
  <c r="I116" i="1"/>
  <c r="D113" i="1"/>
  <c r="E113" i="1"/>
  <c r="F113" i="1"/>
  <c r="G113" i="1"/>
  <c r="H113" i="1"/>
  <c r="I113" i="1"/>
  <c r="C113" i="1"/>
  <c r="C119" i="1"/>
  <c r="C116" i="1"/>
  <c r="O121" i="1"/>
  <c r="Q102" i="1"/>
  <c r="Q101" i="1"/>
  <c r="Q100" i="1"/>
  <c r="Q97" i="1"/>
  <c r="Q96" i="1"/>
  <c r="Q95" i="1"/>
  <c r="Q94" i="1"/>
  <c r="Q93" i="1"/>
  <c r="Q92" i="1"/>
  <c r="F91" i="1"/>
  <c r="F90" i="1" s="1"/>
  <c r="F89" i="1" s="1"/>
  <c r="F88" i="1" s="1"/>
  <c r="F87" i="1" s="1"/>
  <c r="F86" i="1" s="1"/>
  <c r="G91" i="1"/>
  <c r="G90" i="1" s="1"/>
  <c r="G89" i="1" s="1"/>
  <c r="G88" i="1" s="1"/>
  <c r="G87" i="1" s="1"/>
  <c r="G86" i="1" s="1"/>
  <c r="H91" i="1"/>
  <c r="H90" i="1" s="1"/>
  <c r="H89" i="1" s="1"/>
  <c r="H88" i="1" s="1"/>
  <c r="H87" i="1" s="1"/>
  <c r="H86" i="1" s="1"/>
  <c r="E91" i="1"/>
  <c r="E90" i="1" s="1"/>
  <c r="E89" i="1" s="1"/>
  <c r="E88" i="1" s="1"/>
  <c r="D78" i="1"/>
  <c r="E78" i="1"/>
  <c r="F78" i="1"/>
  <c r="G78" i="1"/>
  <c r="H78" i="1"/>
  <c r="K78" i="1"/>
  <c r="L78" i="1"/>
  <c r="M78" i="1"/>
  <c r="N78" i="1"/>
  <c r="O78" i="1"/>
  <c r="P78" i="1"/>
  <c r="Q80" i="1"/>
  <c r="Q81" i="1"/>
  <c r="Q82" i="1"/>
  <c r="Q83" i="1"/>
  <c r="Q84" i="1"/>
  <c r="Q85" i="1"/>
  <c r="Q79" i="1"/>
  <c r="C84" i="1"/>
  <c r="C80" i="1" s="1"/>
  <c r="Q74" i="1"/>
  <c r="Q76" i="1"/>
  <c r="Q77" i="1"/>
  <c r="Q60" i="1"/>
  <c r="Q61" i="1"/>
  <c r="G58" i="1"/>
  <c r="H58" i="1"/>
  <c r="Q57" i="1"/>
  <c r="Q42" i="1"/>
  <c r="Q44" i="1"/>
  <c r="Q45" i="1"/>
  <c r="Q46" i="1"/>
  <c r="Q47" i="1"/>
  <c r="Q48" i="1"/>
  <c r="Q49" i="1"/>
  <c r="Q50" i="1"/>
  <c r="Q51" i="1"/>
  <c r="Q52" i="1"/>
  <c r="Q30" i="1"/>
  <c r="Q31" i="1"/>
  <c r="K86" i="1" l="1"/>
  <c r="L19" i="1"/>
  <c r="K121" i="1"/>
  <c r="I86" i="1"/>
  <c r="J121" i="1"/>
  <c r="P98" i="1"/>
  <c r="C121" i="1"/>
  <c r="D121" i="1"/>
  <c r="Q103" i="1"/>
  <c r="J86" i="1"/>
  <c r="J53" i="1"/>
  <c r="G121" i="1"/>
  <c r="I121" i="1"/>
  <c r="H121" i="1"/>
  <c r="M98" i="1"/>
  <c r="F121" i="1"/>
  <c r="E121" i="1"/>
  <c r="Q91" i="1"/>
  <c r="Q78" i="1"/>
  <c r="Q98" i="1" l="1"/>
  <c r="Q121" i="1"/>
  <c r="Q88" i="1"/>
  <c r="C90" i="1"/>
  <c r="C85" i="1" s="1"/>
  <c r="C81" i="1" s="1"/>
  <c r="C87" i="1"/>
  <c r="D87" i="1"/>
  <c r="D90" i="1"/>
  <c r="E87" i="1"/>
  <c r="E86" i="1" s="1"/>
  <c r="I69" i="1"/>
  <c r="I68" i="1" s="1"/>
  <c r="I38" i="1"/>
  <c r="I37" i="1" s="1"/>
  <c r="I32" i="1"/>
  <c r="H69" i="1"/>
  <c r="H68" i="1" s="1"/>
  <c r="H38" i="1"/>
  <c r="H37" i="1" s="1"/>
  <c r="H32" i="1"/>
  <c r="G69" i="1"/>
  <c r="G68" i="1" s="1"/>
  <c r="C86" i="1" l="1"/>
  <c r="C82" i="1" s="1"/>
  <c r="D86" i="1"/>
  <c r="C83" i="1"/>
  <c r="C79" i="1" s="1"/>
  <c r="Q87" i="1"/>
  <c r="Q90" i="1"/>
  <c r="G38" i="1"/>
  <c r="G37" i="1" s="1"/>
  <c r="F38" i="1"/>
  <c r="F37" i="1" s="1"/>
  <c r="G32" i="1"/>
  <c r="F32" i="1"/>
  <c r="F58" i="1"/>
  <c r="F69" i="1"/>
  <c r="F68" i="1" s="1"/>
  <c r="E58" i="1"/>
  <c r="F62" i="1"/>
  <c r="G62" i="1"/>
  <c r="G53" i="1" s="1"/>
  <c r="H62" i="1"/>
  <c r="H53" i="1" s="1"/>
  <c r="I62" i="1"/>
  <c r="I53" i="1" s="1"/>
  <c r="K62" i="1"/>
  <c r="K53" i="1" s="1"/>
  <c r="L62" i="1"/>
  <c r="M62" i="1"/>
  <c r="N53" i="1"/>
  <c r="O62" i="1"/>
  <c r="O53" i="1" s="1"/>
  <c r="P62" i="1"/>
  <c r="P53" i="1" s="1"/>
  <c r="E65" i="1"/>
  <c r="Q65" i="1" s="1"/>
  <c r="F20" i="1"/>
  <c r="L17" i="1" l="1"/>
  <c r="L123" i="1" s="1"/>
  <c r="M53" i="1"/>
  <c r="Q62" i="1"/>
  <c r="C78" i="1"/>
  <c r="Q86" i="1"/>
  <c r="Q27" i="1"/>
  <c r="F19" i="1"/>
  <c r="E53" i="1"/>
  <c r="F53" i="1"/>
  <c r="Q56" i="1"/>
  <c r="Q59" i="1"/>
  <c r="Q67" i="1"/>
  <c r="Q55" i="1"/>
  <c r="E69" i="1"/>
  <c r="E68" i="1" s="1"/>
  <c r="Q68" i="1" s="1"/>
  <c r="E38" i="1"/>
  <c r="E37" i="1" s="1"/>
  <c r="D44" i="1"/>
  <c r="D43" i="1"/>
  <c r="D20" i="1"/>
  <c r="D69" i="1"/>
  <c r="D68" i="1" s="1"/>
  <c r="E32" i="1"/>
  <c r="Q32" i="1" s="1"/>
  <c r="E20" i="1"/>
  <c r="G20" i="1"/>
  <c r="G19" i="1" s="1"/>
  <c r="G17" i="1" s="1"/>
  <c r="G123" i="1" s="1"/>
  <c r="H20" i="1"/>
  <c r="H19" i="1" s="1"/>
  <c r="H17" i="1" s="1"/>
  <c r="H123" i="1" s="1"/>
  <c r="I20" i="1"/>
  <c r="I19" i="1" s="1"/>
  <c r="I17" i="1" s="1"/>
  <c r="I123" i="1" s="1"/>
  <c r="J20" i="1"/>
  <c r="J19" i="1" s="1"/>
  <c r="K20" i="1"/>
  <c r="K19" i="1" s="1"/>
  <c r="K17" i="1" s="1"/>
  <c r="K123" i="1" s="1"/>
  <c r="O20" i="1"/>
  <c r="P20" i="1"/>
  <c r="P17" i="1" s="1"/>
  <c r="P123" i="1" s="1"/>
  <c r="C69" i="1"/>
  <c r="C68" i="1" s="1"/>
  <c r="D62" i="1"/>
  <c r="C65" i="1"/>
  <c r="C62" i="1"/>
  <c r="C58" i="1"/>
  <c r="C55" i="1"/>
  <c r="C38" i="1"/>
  <c r="C37" i="1" s="1"/>
  <c r="C32" i="1"/>
  <c r="C20" i="1"/>
  <c r="O19" i="1" l="1"/>
  <c r="O17" i="1" s="1"/>
  <c r="N17" i="1"/>
  <c r="N123" i="1" s="1"/>
  <c r="Q20" i="1"/>
  <c r="M17" i="1"/>
  <c r="M123" i="1" s="1"/>
  <c r="J17" i="1"/>
  <c r="J123" i="1" s="1"/>
  <c r="F17" i="1"/>
  <c r="F123" i="1" s="1"/>
  <c r="E19" i="1"/>
  <c r="D38" i="1"/>
  <c r="D37" i="1" s="1"/>
  <c r="D19" i="1"/>
  <c r="C53" i="1"/>
  <c r="C19" i="1"/>
  <c r="O123" i="1" l="1"/>
  <c r="E17" i="1"/>
  <c r="E123" i="1" s="1"/>
  <c r="Q19" i="1"/>
  <c r="Q21" i="1"/>
  <c r="Q37" i="1"/>
  <c r="Q53" i="1"/>
  <c r="Q40" i="1"/>
  <c r="Q38" i="1"/>
  <c r="Q39" i="1"/>
  <c r="Q41" i="1"/>
  <c r="Q43" i="1"/>
  <c r="Q17" i="1" l="1"/>
  <c r="Q69" i="1"/>
  <c r="Q71" i="1" l="1"/>
  <c r="Q70" i="1"/>
  <c r="Q35" i="1"/>
  <c r="Q33" i="1"/>
  <c r="Q34" i="1"/>
  <c r="Q36" i="1"/>
  <c r="Q123" i="1" l="1"/>
  <c r="C17" i="1"/>
  <c r="C123" i="1" s="1"/>
  <c r="D17" i="1" l="1"/>
  <c r="D123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<sst xmlns="http://schemas.openxmlformats.org/spreadsheetml/2006/main" count="222" uniqueCount="222">
  <si>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</si>
  <si>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</si>
  <si>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</si>
  <si>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</si>
  <si>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</si>
  <si>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</si>
  <si>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</si>
  <si>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</si>
  <si>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</si>
  <si>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</si>
  <si>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</si>
  <si>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</si>
  <si>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</si>
  <si>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</si>
  <si>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</si>
  <si>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</si>
  <si>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</si>
  <si>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</si>
  <si>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</si>
  <si>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</si>
  <si>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</si>
  <si>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</si>
  <si>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</si>
  <si>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</si>
  <si>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</si>
  <si>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</si>
  <si>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</si>
  <si>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</si>
  <si>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</si>
  <si>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</si>
  <si>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</si>
  <si>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</si>
  <si>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</si>
  <si>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</si>
  <si>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</si>
  <si>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</si>
  <si>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</si>
  <si>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</si>
  <si>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</si>
  <si>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</si>
  <si>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</si>
  <si>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</si>
  <si>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</si>
  <si>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</si>
  <si>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</si>
  <si>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</si>
  <si>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</si>
  <si>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</si>
  <si>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</si>
  <si>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</si>
  <si>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</si>
  <si>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</si>
  <si>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</si>
  <si>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</si>
  <si>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</si>
  <si>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</si>
  <si>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</si>
  <si>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</si>
  <si>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</si>
  <si>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</si>
  <si>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</si>
  <si>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</si>
  <si>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</si>
  <si>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</si>
  <si>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</si>
  <si>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</si>
  <si>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</si>
  <si>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</si>
  <si>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</si>
  <si>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</si>
  <si>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</si>
  <si>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</si>
  <si>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</si>
  <si>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</si>
  <si>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</si>
  <si>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</si>
  <si>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</si>
  <si>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</si>
  <si>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</si>
  <si>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</si>
  <si>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</si>
  <si>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</si>
  <si>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</si>
  <si>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</si>
  <si>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</si>
  <si>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</si>
  <si>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</si>
  <si>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</si>
  <si>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</si>
  <si>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AÑO 2022</t>
  </si>
  <si>
    <t>2.4.1.1.01</t>
  </si>
  <si>
    <t>Pensiones</t>
  </si>
  <si>
    <t>2.1.2.2.10</t>
  </si>
  <si>
    <t>Compensación por cumplimiento de indicadores del MAP</t>
  </si>
  <si>
    <t>2.3.9.1.01</t>
  </si>
  <si>
    <t>Material para limpieza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</si>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</sst>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4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6"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5" fillId="0" borderId="0" xfId="0" applyFont="1" applyAlignment="1">
      <alignment vertical="center" wrapText="1"/>
    </xf>
    <xf numFmtId="43" fontId="3" fillId="0" borderId="0" xfId="0" applyNumberFormat="1" applyFont="1" applyAlignment="1">
      <alignment vertical="top"/>
    </xf>
    <xf numFmtId="0" fontId="9" fillId="0" borderId="0" xfId="0" applyFont="1" applyAlignment="1">
      <alignment horizontal="center" vertical="center"/>
    </xf>
    <xf numFmtId="43" fontId="3" fillId="0" borderId="0" xfId="1" applyFont="1" applyFill="1" applyBorder="1" applyAlignment="1">
      <alignment vertical="top"/>
    </xf>
    <xf numFmtId="43" fontId="5" fillId="0" borderId="0" xfId="1" applyFont="1" applyFill="1" applyBorder="1" applyAlignment="1">
      <alignment vertical="top"/>
    </xf>
    <xf numFmtId="43" fontId="3" fillId="0" borderId="0" xfId="1" applyFont="1" applyFill="1" applyBorder="1" applyAlignment="1">
      <alignment horizontal="left" vertical="top"/>
    </xf>
    <xf numFmtId="43" fontId="8" fillId="2" borderId="2" xfId="1" applyFont="1" applyFill="1" applyBorder="1" applyAlignment="1">
      <alignment horizontal="center" vertical="center" wrapText="1"/>
    </xf>
    <xf numFmtId="43" fontId="8" fillId="2" borderId="3" xfId="1" applyFont="1" applyFill="1" applyBorder="1" applyAlignment="1">
      <alignment horizontal="center" vertical="center" wrapText="1"/>
    </xf>
    <xf numFmtId="43" fontId="5" fillId="0" borderId="0" xfId="1" applyFont="1" applyFill="1" applyBorder="1" applyAlignment="1">
      <alignment horizontal="right" vertical="center" wrapText="1"/>
    </xf>
    <xf numFmtId="2" fontId="5" fillId="0" borderId="0" xfId="1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vertical="center" wrapText="1"/>
    </xf>
    <xf numFmtId="2" fontId="5" fillId="0" borderId="0" xfId="1" applyNumberFormat="1" applyFont="1" applyFill="1" applyBorder="1" applyAlignment="1">
      <alignment vertical="center" wrapText="1"/>
    </xf>
    <xf numFmtId="0" fontId="4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vertical="center" wrapText="1"/>
    </xf>
    <xf numFmtId="2" fontId="4" fillId="3" borderId="0" xfId="1" applyNumberFormat="1" applyFont="1" applyFill="1" applyBorder="1" applyAlignment="1">
      <alignment vertical="center" wrapText="1"/>
    </xf>
    <xf numFmtId="43" fontId="7" fillId="0" borderId="0" xfId="1" applyFont="1" applyFill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43" fontId="7" fillId="0" borderId="0" xfId="0" applyNumberFormat="1" applyFont="1" applyAlignment="1">
      <alignment horizontal="left" vertical="top"/>
    </xf>
    <xf numFmtId="2" fontId="7" fillId="0" borderId="0" xfId="1" applyNumberFormat="1" applyFont="1" applyFill="1" applyBorder="1" applyAlignment="1">
      <alignment vertical="center" wrapText="1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 applyAlignment="1">
      <alignment vertical="top"/>
    </xf>
    <xf numFmtId="43" fontId="3" fillId="0" borderId="0" xfId="0" applyNumberFormat="1" applyFont="1" applyAlignment="1">
      <alignment horizontal="left" vertical="top"/>
    </xf>
    <xf numFmtId="0" fontId="2" fillId="0" borderId="0" xfId="0" applyFont="1" applyAlignment="1">
      <alignment vertical="top"/>
    </xf>
    <xf numFmtId="43" fontId="4" fillId="0" borderId="0" xfId="1" applyFont="1" applyFill="1" applyBorder="1" applyAlignment="1">
      <alignment vertical="top"/>
    </xf>
    <xf numFmtId="43" fontId="2" fillId="0" borderId="0" xfId="1" applyFont="1" applyFill="1" applyBorder="1" applyAlignment="1">
      <alignment horizontal="left" vertical="top"/>
    </xf>
    <xf numFmtId="43" fontId="3" fillId="0" borderId="6" xfId="1" applyFont="1" applyFill="1" applyBorder="1" applyAlignment="1">
      <alignment horizontal="left" vertical="top"/>
    </xf>
    <xf numFmtId="4" fontId="7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left" vertical="center" wrapText="1"/>
    </xf>
    <xf numFmtId="43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 shrinkToFit="1"/>
    </xf>
    <xf numFmtId="2" fontId="3" fillId="0" borderId="0" xfId="1" applyNumberFormat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horizontal="left" vertical="center" wrapText="1"/>
    </xf>
    <xf numFmtId="2" fontId="3" fillId="0" borderId="0" xfId="1" applyNumberFormat="1" applyFont="1" applyFill="1" applyBorder="1" applyAlignment="1">
      <alignment vertical="center" wrapText="1" shrinkToFit="1"/>
    </xf>
    <xf numFmtId="2" fontId="3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center" wrapText="1"/>
    </xf>
    <xf numFmtId="43" fontId="2" fillId="2" borderId="0" xfId="1" applyFont="1" applyFill="1" applyBorder="1" applyAlignment="1">
      <alignment vertical="center" wrapText="1"/>
    </xf>
    <xf numFmtId="43" fontId="2" fillId="2" borderId="0" xfId="1" applyFont="1" applyFill="1" applyBorder="1" applyAlignment="1">
      <alignment horizontal="right" vertical="center" wrapText="1" shrinkToFit="1"/>
    </xf>
    <xf numFmtId="4" fontId="2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43" fontId="3" fillId="0" borderId="0" xfId="1" applyFont="1" applyFill="1" applyBorder="1" applyAlignment="1">
      <alignment horizontal="right" vertical="center" wrapText="1"/>
    </xf>
    <xf numFmtId="43" fontId="3" fillId="0" borderId="0" xfId="0" applyNumberFormat="1" applyFont="1" applyAlignment="1">
      <alignment horizontal="left" vertical="center" wrapText="1"/>
    </xf>
    <xf numFmtId="4" fontId="3" fillId="0" borderId="0" xfId="0" applyNumberFormat="1" applyFont="1" applyAlignment="1">
      <alignment horizontal="left" vertical="center" wrapText="1"/>
    </xf>
    <xf numFmtId="164" fontId="2" fillId="2" borderId="0" xfId="0" applyNumberFormat="1" applyFont="1" applyFill="1" applyAlignment="1">
      <alignment horizontal="left" vertical="center" wrapText="1" shrinkToFit="1"/>
    </xf>
    <xf numFmtId="0" fontId="4" fillId="2" borderId="0" xfId="0" applyFont="1" applyFill="1" applyAlignment="1">
      <alignment vertical="center" wrapText="1"/>
    </xf>
    <xf numFmtId="43" fontId="4" fillId="2" borderId="0" xfId="1" applyFont="1" applyFill="1" applyBorder="1" applyAlignment="1">
      <alignment horizontal="right" vertical="center" wrapText="1"/>
    </xf>
    <xf numFmtId="2" fontId="4" fillId="2" borderId="0" xfId="1" applyNumberFormat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vertical="center" wrapText="1" shrinkToFit="1"/>
    </xf>
    <xf numFmtId="43" fontId="2" fillId="3" borderId="0" xfId="1" applyFont="1" applyFill="1" applyBorder="1" applyAlignment="1">
      <alignment horizontal="right" vertical="center" wrapText="1" shrinkToFit="1"/>
    </xf>
    <xf numFmtId="0" fontId="7" fillId="0" borderId="0" xfId="0" applyFont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 wrapText="1"/>
    </xf>
    <xf numFmtId="0" fontId="12" fillId="0" borderId="0" xfId="0" applyFont="1" applyAlignment="1">
      <alignment horizontal="left" wrapTex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onnections" Target="connections.xml"/><Relationship Id="rId7" Type="http://schemas.microsoft.com/office/2017/10/relationships/person" Target="persons/perso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1038225</xdr:colOff>
      <xdr:row>2</xdr:row>
      <xdr:rowOff>53975</xdr:rowOff>
    </xdr:from>
    <xdr:to>
      <xdr:col>9</xdr:col>
      <xdr:colOff>146050</xdr:colOff>
      <xdr:row>10</xdr:row>
      <xdr:rowOff>147320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94263526-7CAC-4ED3-BE5E-41367DD7707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139"/>
        <a:stretch/>
      </xdr:blipFill>
      <xdr:spPr bwMode="auto">
        <a:xfrm>
          <a:off x="9163050" y="434975"/>
          <a:ext cx="2479675" cy="16173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1:T136"/>
  <sheetViews>
    <sheetView showGridLines="0" tabSelected="1" zoomScaleNormal="100" workbookViewId="0">
      <selection activeCell="A12" sqref="A12:Q12"/>
    </sheetView>
  </sheetViews>
  <sheetFormatPr baseColWidth="10" defaultColWidth="9.33203125" defaultRowHeight="15" x14ac:dyDescent="0.2"/>
  <cols>
    <col min="1" max="1" width="10.83203125" style="2" bestFit="1" customWidth="1"/>
    <col min="2" max="2" width="47.83203125" style="2" customWidth="1"/>
    <col min="3" max="3" width="20.83203125" style="7" customWidth="1"/>
    <col min="4" max="4" width="20.83203125" style="8" customWidth="1"/>
    <col min="5" max="5" width="22.1640625" style="9" bestFit="1" customWidth="1"/>
    <col min="6" max="15" width="19.6640625" style="9" bestFit="1" customWidth="1"/>
    <col min="16" max="16" width="22.83203125" style="9" customWidth="1"/>
    <col min="17" max="17" width="20.83203125" style="9" bestFit="1" customWidth="1"/>
    <col min="18" max="18" width="18" style="1" bestFit="1" customWidth="1"/>
    <col min="19" max="19" width="20.83203125" style="1" bestFit="1" customWidth="1"/>
    <col min="20" max="20" width="14.33203125" style="1" bestFit="1" customWidth="1"/>
    <col min="21" max="16384" width="9.33203125" style="1"/>
  </cols>
  <sheetData>
    <row r="11" spans="1:18" ht="18.75" x14ac:dyDescent="0.2">
      <c r="A11" s="58" t="s">
        <v>88</v>
      </c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</row>
    <row r="12" spans="1:18" x14ac:dyDescent="0.2">
      <c r="A12" s="59" t="s">
        <v>80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</row>
    <row r="13" spans="1:18" x14ac:dyDescent="0.2">
      <c r="A13" s="59" t="s">
        <v>89</v>
      </c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</row>
    <row r="15" spans="1:18" x14ac:dyDescent="0.2">
      <c r="B15" s="5"/>
      <c r="R15" s="27"/>
    </row>
    <row r="16" spans="1:18" s="6" customFormat="1" ht="31.5" x14ac:dyDescent="0.2">
      <c r="A16" s="60" t="s">
        <v>65</v>
      </c>
      <c r="B16" s="61"/>
      <c r="C16" s="10" t="s">
        <v>63</v>
      </c>
      <c r="D16" s="10" t="s">
        <v>64</v>
      </c>
      <c r="E16" s="10" t="s">
        <v>0</v>
      </c>
      <c r="F16" s="10" t="s">
        <v>1</v>
      </c>
      <c r="G16" s="10" t="s">
        <v>2</v>
      </c>
      <c r="H16" s="10" t="s">
        <v>3</v>
      </c>
      <c r="I16" s="10" t="s">
        <v>4</v>
      </c>
      <c r="J16" s="10" t="s">
        <v>5</v>
      </c>
      <c r="K16" s="10" t="s">
        <v>6</v>
      </c>
      <c r="L16" s="10" t="s">
        <v>7</v>
      </c>
      <c r="M16" s="10" t="s">
        <v>8</v>
      </c>
      <c r="N16" s="10" t="s">
        <v>9</v>
      </c>
      <c r="O16" s="10" t="s">
        <v>10</v>
      </c>
      <c r="P16" s="10" t="s">
        <v>11</v>
      </c>
      <c r="Q16" s="11" t="s">
        <v>12</v>
      </c>
    </row>
    <row r="17" spans="1:20" s="20" customFormat="1" x14ac:dyDescent="0.2">
      <c r="A17" s="62" t="s">
        <v>213</v>
      </c>
      <c r="B17" s="62"/>
      <c r="C17" s="19">
        <f>+C19+C37+C53+C68+C78+C86+C98+C103+C106</f>
        <v>15455318687</v>
      </c>
      <c r="D17" s="19">
        <f t="shared" ref="D17:P17" si="0">+D19+D37+D53+D68+D78+D86+D98+D103</f>
        <v>15080318687</v>
      </c>
      <c r="E17" s="19">
        <f t="shared" si="0"/>
        <v>1088881023.23</v>
      </c>
      <c r="F17" s="19">
        <f t="shared" si="0"/>
        <v>1089651033.52</v>
      </c>
      <c r="G17" s="19">
        <f t="shared" si="0"/>
        <v>1086127148.22</v>
      </c>
      <c r="H17" s="19">
        <f t="shared" si="0"/>
        <v>1090097591.8499999</v>
      </c>
      <c r="I17" s="19">
        <f t="shared" si="0"/>
        <v>1087273014.0400002</v>
      </c>
      <c r="J17" s="19">
        <f t="shared" si="0"/>
        <v>1084890742.3699999</v>
      </c>
      <c r="K17" s="19">
        <f t="shared" si="0"/>
        <v>1085480124.6900001</v>
      </c>
      <c r="L17" s="19">
        <f t="shared" si="0"/>
        <v>1081370783.72</v>
      </c>
      <c r="M17" s="19">
        <f t="shared" si="0"/>
        <v>1297528997.6199999</v>
      </c>
      <c r="N17" s="19">
        <f>+N19+N37+N53+N68+N78+N86+N98+N103</f>
        <v>1317776526.4000001</v>
      </c>
      <c r="O17" s="19">
        <f t="shared" si="0"/>
        <v>2445156786</v>
      </c>
      <c r="P17" s="19">
        <f t="shared" si="0"/>
        <v>1304670620.28</v>
      </c>
      <c r="Q17" s="19">
        <f>+Q19+Q37+Q53+Q68+Q78+Q86+Q98+Q103</f>
        <v>15058904391.940001</v>
      </c>
      <c r="R17" s="32"/>
      <c r="S17" s="19"/>
      <c r="T17" s="21"/>
    </row>
    <row r="18" spans="1:20" s="33" customFormat="1" x14ac:dyDescent="0.2">
      <c r="A18" s="16">
        <v>2</v>
      </c>
      <c r="B18" s="17" t="s">
        <v>212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55"/>
      <c r="R18" s="45"/>
      <c r="S18" s="34"/>
    </row>
    <row r="19" spans="1:20" s="33" customFormat="1" x14ac:dyDescent="0.2">
      <c r="A19" s="41">
        <v>2.1</v>
      </c>
      <c r="B19" s="42" t="s">
        <v>62</v>
      </c>
      <c r="C19" s="43">
        <f t="shared" ref="C19:M19" si="1">+C20+C27+C32</f>
        <v>149774015</v>
      </c>
      <c r="D19" s="43">
        <f t="shared" si="1"/>
        <v>149774015</v>
      </c>
      <c r="E19" s="43">
        <f t="shared" si="1"/>
        <v>9369681.2999999989</v>
      </c>
      <c r="F19" s="43">
        <f t="shared" si="1"/>
        <v>9477229.6199999992</v>
      </c>
      <c r="G19" s="43">
        <f t="shared" si="1"/>
        <v>10033705.079999998</v>
      </c>
      <c r="H19" s="43">
        <f t="shared" si="1"/>
        <v>14393502.139999999</v>
      </c>
      <c r="I19" s="43">
        <f t="shared" si="1"/>
        <v>11679478.91</v>
      </c>
      <c r="J19" s="43">
        <f t="shared" si="1"/>
        <v>11543113.66</v>
      </c>
      <c r="K19" s="43">
        <f t="shared" si="1"/>
        <v>10457962.210000001</v>
      </c>
      <c r="L19" s="43">
        <f t="shared" si="1"/>
        <v>10116118.199999999</v>
      </c>
      <c r="M19" s="43">
        <f t="shared" si="1"/>
        <v>10105030.279999999</v>
      </c>
      <c r="N19" s="43">
        <f>+N20+N27+N32</f>
        <v>18087489.199999999</v>
      </c>
      <c r="O19" s="43">
        <f>+O20+O27+O32</f>
        <v>18051202.18</v>
      </c>
      <c r="P19" s="43">
        <f>+P20+P27+P32</f>
        <v>11780720.640000001</v>
      </c>
      <c r="Q19" s="44">
        <f>SUM(E19:P19)</f>
        <v>145095233.42000002</v>
      </c>
      <c r="S19" s="45"/>
    </row>
    <row r="20" spans="1:20" s="37" customFormat="1" x14ac:dyDescent="0.2">
      <c r="A20" s="4" t="s">
        <v>60</v>
      </c>
      <c r="B20" s="46" t="s">
        <v>61</v>
      </c>
      <c r="C20" s="47">
        <f t="shared" ref="C20:P20" si="2">SUM(C21:C26)</f>
        <v>119452510</v>
      </c>
      <c r="D20" s="47">
        <f t="shared" si="2"/>
        <v>119452510</v>
      </c>
      <c r="E20" s="47">
        <f t="shared" si="2"/>
        <v>8149694.2699999996</v>
      </c>
      <c r="F20" s="47">
        <f t="shared" si="2"/>
        <v>8246637.6099999994</v>
      </c>
      <c r="G20" s="47">
        <f t="shared" si="2"/>
        <v>8725755.4299999978</v>
      </c>
      <c r="H20" s="47">
        <f t="shared" si="2"/>
        <v>8525046.0599999987</v>
      </c>
      <c r="I20" s="47">
        <f t="shared" si="2"/>
        <v>9410596.620000001</v>
      </c>
      <c r="J20" s="47">
        <f t="shared" si="2"/>
        <v>10217563.370000001</v>
      </c>
      <c r="K20" s="47">
        <f t="shared" si="2"/>
        <v>9127333.2200000007</v>
      </c>
      <c r="L20" s="47">
        <f t="shared" si="2"/>
        <v>8792382.3699999992</v>
      </c>
      <c r="M20" s="47">
        <f t="shared" si="2"/>
        <v>8790708</v>
      </c>
      <c r="N20" s="47">
        <f>SUM(N21:N26)</f>
        <v>8621967.3699999992</v>
      </c>
      <c r="O20" s="47">
        <f t="shared" si="2"/>
        <v>16745613.470000001</v>
      </c>
      <c r="P20" s="47">
        <f t="shared" si="2"/>
        <v>10434697.07</v>
      </c>
      <c r="Q20" s="35">
        <f>SUM(E20:P20)</f>
        <v>115787994.86000001</v>
      </c>
      <c r="S20" s="48"/>
    </row>
    <row r="21" spans="1:20" s="37" customFormat="1" x14ac:dyDescent="0.2">
      <c r="A21" s="4" t="s">
        <v>13</v>
      </c>
      <c r="B21" s="46" t="s">
        <v>14</v>
      </c>
      <c r="C21" s="47">
        <v>102000276</v>
      </c>
      <c r="D21" s="47">
        <v>84287942.629999995</v>
      </c>
      <c r="E21" s="47">
        <v>7070817.2999999998</v>
      </c>
      <c r="F21" s="35">
        <v>7030925.5599999996</v>
      </c>
      <c r="G21" s="35">
        <v>7348909.5599999996</v>
      </c>
      <c r="H21" s="35">
        <v>7092309.5599999996</v>
      </c>
      <c r="I21" s="35">
        <v>6960782.4400000004</v>
      </c>
      <c r="J21" s="35">
        <v>6921562.25</v>
      </c>
      <c r="K21" s="47">
        <v>6954562.25</v>
      </c>
      <c r="L21" s="35">
        <v>6857162.25</v>
      </c>
      <c r="M21" s="35">
        <v>6618455.5800000001</v>
      </c>
      <c r="N21" s="35">
        <v>6728913.9199999999</v>
      </c>
      <c r="O21" s="35">
        <v>6468903.7400000002</v>
      </c>
      <c r="P21" s="35">
        <v>6832247.25</v>
      </c>
      <c r="Q21" s="35">
        <f t="shared" ref="Q21:Q28" si="3">SUM(E21:P21)</f>
        <v>82885551.659999982</v>
      </c>
      <c r="S21" s="49"/>
    </row>
    <row r="22" spans="1:20" s="37" customFormat="1" x14ac:dyDescent="0.2">
      <c r="A22" s="4" t="s">
        <v>220</v>
      </c>
      <c r="B22" s="46" t="s">
        <v>221</v>
      </c>
      <c r="C22" s="36">
        <v>0</v>
      </c>
      <c r="D22" s="47">
        <v>143000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5">
        <v>67833.33</v>
      </c>
      <c r="O22" s="35">
        <v>37000</v>
      </c>
      <c r="P22" s="35">
        <v>37000</v>
      </c>
      <c r="Q22" s="35">
        <f t="shared" si="3"/>
        <v>141833.33000000002</v>
      </c>
      <c r="S22" s="49"/>
    </row>
    <row r="23" spans="1:20" s="37" customFormat="1" x14ac:dyDescent="0.2">
      <c r="A23" s="4" t="s">
        <v>15</v>
      </c>
      <c r="B23" s="4" t="s">
        <v>16</v>
      </c>
      <c r="C23" s="12">
        <v>1980000</v>
      </c>
      <c r="D23" s="12">
        <v>19549333.370000001</v>
      </c>
      <c r="E23" s="35">
        <v>979200</v>
      </c>
      <c r="F23" s="35">
        <v>1088000</v>
      </c>
      <c r="G23" s="35">
        <v>1275000</v>
      </c>
      <c r="H23" s="35">
        <v>1420000</v>
      </c>
      <c r="I23" s="35">
        <v>1808466.69</v>
      </c>
      <c r="J23" s="35">
        <v>1813000</v>
      </c>
      <c r="K23" s="47">
        <v>1813000</v>
      </c>
      <c r="L23" s="35">
        <v>1866000</v>
      </c>
      <c r="M23" s="35">
        <v>1866000</v>
      </c>
      <c r="N23" s="35">
        <v>1756000</v>
      </c>
      <c r="O23" s="35">
        <v>1851000</v>
      </c>
      <c r="P23" s="35">
        <v>1814000</v>
      </c>
      <c r="Q23" s="35">
        <f t="shared" si="3"/>
        <v>19349666.689999998</v>
      </c>
    </row>
    <row r="24" spans="1:20" s="37" customFormat="1" x14ac:dyDescent="0.2">
      <c r="A24" s="4" t="s">
        <v>17</v>
      </c>
      <c r="B24" s="4" t="s">
        <v>18</v>
      </c>
      <c r="C24" s="12">
        <v>8830023</v>
      </c>
      <c r="D24" s="12">
        <v>8830023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5">
        <v>8287279.1799999997</v>
      </c>
      <c r="P24" s="35">
        <v>20250</v>
      </c>
      <c r="Q24" s="35">
        <f t="shared" si="3"/>
        <v>8307529.1799999997</v>
      </c>
    </row>
    <row r="25" spans="1:20" s="37" customFormat="1" x14ac:dyDescent="0.2">
      <c r="A25" s="4" t="s">
        <v>19</v>
      </c>
      <c r="B25" s="4" t="s">
        <v>20</v>
      </c>
      <c r="C25" s="12">
        <v>3321105</v>
      </c>
      <c r="D25" s="12">
        <v>3321105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5">
        <v>1085615.21</v>
      </c>
      <c r="K25" s="35">
        <v>293832</v>
      </c>
      <c r="L25" s="35">
        <v>69220.12</v>
      </c>
      <c r="M25" s="35">
        <v>77779.88</v>
      </c>
      <c r="N25" s="36">
        <v>0</v>
      </c>
      <c r="O25" s="36">
        <v>0</v>
      </c>
      <c r="P25" s="35">
        <v>1530000</v>
      </c>
      <c r="Q25" s="35">
        <f>SUM(E25:P25)</f>
        <v>3056447.21</v>
      </c>
    </row>
    <row r="26" spans="1:20" s="37" customFormat="1" x14ac:dyDescent="0.2">
      <c r="A26" s="4" t="s">
        <v>21</v>
      </c>
      <c r="B26" s="4" t="s">
        <v>22</v>
      </c>
      <c r="C26" s="12">
        <v>3321106</v>
      </c>
      <c r="D26" s="12">
        <v>3321106</v>
      </c>
      <c r="E26" s="35">
        <v>99676.97</v>
      </c>
      <c r="F26" s="35">
        <v>127712.05</v>
      </c>
      <c r="G26" s="35">
        <v>101845.87</v>
      </c>
      <c r="H26" s="35">
        <v>12736.5</v>
      </c>
      <c r="I26" s="35">
        <v>641347.49</v>
      </c>
      <c r="J26" s="35">
        <v>397385.91</v>
      </c>
      <c r="K26" s="35">
        <v>65938.97</v>
      </c>
      <c r="L26" s="35">
        <v>0</v>
      </c>
      <c r="M26" s="35">
        <v>228472.54</v>
      </c>
      <c r="N26" s="35">
        <v>69220.12</v>
      </c>
      <c r="O26" s="35">
        <v>101430.55</v>
      </c>
      <c r="P26" s="35">
        <v>201199.82</v>
      </c>
      <c r="Q26" s="35">
        <f>SUM(E26:P26)</f>
        <v>2046966.79</v>
      </c>
      <c r="R26" s="49"/>
    </row>
    <row r="27" spans="1:20" s="37" customFormat="1" x14ac:dyDescent="0.2">
      <c r="A27" s="4" t="s">
        <v>23</v>
      </c>
      <c r="B27" s="4" t="s">
        <v>24</v>
      </c>
      <c r="C27" s="12">
        <f>SUM(C28:C29)</f>
        <v>14286103</v>
      </c>
      <c r="D27" s="12">
        <f>SUM(D28:D29)</f>
        <v>14286103</v>
      </c>
      <c r="E27" s="13">
        <f>SUM(E28:E29)</f>
        <v>0</v>
      </c>
      <c r="F27" s="13">
        <f t="shared" ref="F27:J27" si="4">SUM(F28:F29)</f>
        <v>0</v>
      </c>
      <c r="G27" s="13">
        <f t="shared" si="4"/>
        <v>0</v>
      </c>
      <c r="H27" s="12">
        <f t="shared" si="4"/>
        <v>4576451.67</v>
      </c>
      <c r="I27" s="12">
        <f t="shared" si="4"/>
        <v>937229.68</v>
      </c>
      <c r="J27" s="13">
        <f t="shared" si="4"/>
        <v>0</v>
      </c>
      <c r="K27" s="13">
        <f>SUM(K28:K29)</f>
        <v>0</v>
      </c>
      <c r="L27" s="13">
        <f t="shared" ref="L27:M27" si="5">SUM(L28:L29)</f>
        <v>0</v>
      </c>
      <c r="M27" s="13">
        <f t="shared" si="5"/>
        <v>0</v>
      </c>
      <c r="N27" s="12">
        <f>SUM(N28:N29)</f>
        <v>8167473.4699999997</v>
      </c>
      <c r="O27" s="38">
        <v>0</v>
      </c>
      <c r="P27" s="12">
        <f>SUM(P28:P29)</f>
        <v>28430.66</v>
      </c>
      <c r="Q27" s="35">
        <f t="shared" si="3"/>
        <v>13709585.48</v>
      </c>
      <c r="R27" s="48"/>
    </row>
    <row r="28" spans="1:20" s="37" customFormat="1" x14ac:dyDescent="0.2">
      <c r="A28" s="4" t="s">
        <v>25</v>
      </c>
      <c r="B28" s="4" t="s">
        <v>26</v>
      </c>
      <c r="C28" s="12">
        <v>7116655</v>
      </c>
      <c r="D28" s="12">
        <v>5721655</v>
      </c>
      <c r="E28" s="36">
        <v>0</v>
      </c>
      <c r="F28" s="36">
        <v>0</v>
      </c>
      <c r="G28" s="36">
        <v>0</v>
      </c>
      <c r="H28" s="35">
        <v>4576451.67</v>
      </c>
      <c r="I28" s="35">
        <v>937229.68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5">
        <f t="shared" si="3"/>
        <v>5513681.3499999996</v>
      </c>
    </row>
    <row r="29" spans="1:20" s="37" customFormat="1" ht="30" x14ac:dyDescent="0.2">
      <c r="A29" s="4" t="s">
        <v>92</v>
      </c>
      <c r="B29" s="4" t="s">
        <v>93</v>
      </c>
      <c r="C29" s="12">
        <v>7169448</v>
      </c>
      <c r="D29" s="12">
        <v>8564448</v>
      </c>
      <c r="E29" s="36">
        <v>0</v>
      </c>
      <c r="F29" s="36">
        <v>0</v>
      </c>
      <c r="G29" s="36">
        <v>0</v>
      </c>
      <c r="H29" s="13">
        <v>0</v>
      </c>
      <c r="I29" s="13">
        <v>0</v>
      </c>
      <c r="J29" s="38">
        <v>0</v>
      </c>
      <c r="K29" s="38">
        <v>0</v>
      </c>
      <c r="L29" s="38">
        <v>0</v>
      </c>
      <c r="M29" s="38">
        <v>0</v>
      </c>
      <c r="N29" s="35">
        <v>8167473.4699999997</v>
      </c>
      <c r="O29" s="38">
        <v>0</v>
      </c>
      <c r="P29" s="35">
        <v>28430.66</v>
      </c>
      <c r="Q29" s="35">
        <f>SUM(E29:P29)</f>
        <v>8195904.1299999999</v>
      </c>
    </row>
    <row r="30" spans="1:20" s="37" customFormat="1" x14ac:dyDescent="0.2">
      <c r="A30" s="4" t="s">
        <v>121</v>
      </c>
      <c r="B30" s="4" t="s">
        <v>123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f t="shared" ref="Q30:Q77" si="6">SUM(E30:P30)</f>
        <v>0</v>
      </c>
    </row>
    <row r="31" spans="1:20" s="37" customFormat="1" x14ac:dyDescent="0.2">
      <c r="A31" s="4" t="s">
        <v>122</v>
      </c>
      <c r="B31" s="4" t="s">
        <v>124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f t="shared" si="6"/>
        <v>0</v>
      </c>
    </row>
    <row r="32" spans="1:20" s="37" customFormat="1" x14ac:dyDescent="0.2">
      <c r="A32" s="4" t="s">
        <v>27</v>
      </c>
      <c r="B32" s="4" t="s">
        <v>28</v>
      </c>
      <c r="C32" s="12">
        <f>SUM(C33:C36)</f>
        <v>16035402</v>
      </c>
      <c r="D32" s="12">
        <f>SUM(D33:D36)</f>
        <v>16035402</v>
      </c>
      <c r="E32" s="12">
        <f t="shared" ref="E32" si="7">SUM(E33:E36)</f>
        <v>1219987.0299999998</v>
      </c>
      <c r="F32" s="12">
        <f t="shared" ref="F32:J32" si="8">SUM(F33:F36)</f>
        <v>1230592.01</v>
      </c>
      <c r="G32" s="12">
        <f t="shared" si="8"/>
        <v>1307949.6500000001</v>
      </c>
      <c r="H32" s="12">
        <f t="shared" si="8"/>
        <v>1292004.4099999999</v>
      </c>
      <c r="I32" s="12">
        <f t="shared" si="8"/>
        <v>1331652.6100000001</v>
      </c>
      <c r="J32" s="12">
        <f t="shared" si="8"/>
        <v>1325550.29</v>
      </c>
      <c r="K32" s="12">
        <f>SUM(K33:K36)</f>
        <v>1330628.99</v>
      </c>
      <c r="L32" s="12">
        <f>SUM(L33:L36)</f>
        <v>1323735.83</v>
      </c>
      <c r="M32" s="12">
        <f>SUM(M33:M36)</f>
        <v>1314322.28</v>
      </c>
      <c r="N32" s="12">
        <f>SUM(N33:N36)</f>
        <v>1298048.3599999999</v>
      </c>
      <c r="O32" s="12">
        <f t="shared" ref="O32:P32" si="9">SUM(O33:O36)</f>
        <v>1305588.71</v>
      </c>
      <c r="P32" s="12">
        <f t="shared" si="9"/>
        <v>1317592.9100000001</v>
      </c>
      <c r="Q32" s="35">
        <f>SUM(E32:P32)</f>
        <v>15597653.079999998</v>
      </c>
    </row>
    <row r="33" spans="1:17" s="37" customFormat="1" x14ac:dyDescent="0.2">
      <c r="A33" s="4" t="s">
        <v>30</v>
      </c>
      <c r="B33" s="4" t="s">
        <v>29</v>
      </c>
      <c r="C33" s="12">
        <v>7372202</v>
      </c>
      <c r="D33" s="12">
        <v>7372202</v>
      </c>
      <c r="E33" s="35">
        <v>562280.59</v>
      </c>
      <c r="F33" s="35">
        <v>567166.18000000005</v>
      </c>
      <c r="G33" s="35">
        <v>602969.55000000005</v>
      </c>
      <c r="H33" s="35">
        <v>595057.11</v>
      </c>
      <c r="I33" s="35">
        <v>613274.16</v>
      </c>
      <c r="J33" s="35">
        <v>610814.81999999995</v>
      </c>
      <c r="K33" s="35">
        <v>613154.52</v>
      </c>
      <c r="L33" s="35">
        <v>610006.56000000006</v>
      </c>
      <c r="M33" s="35">
        <v>605669.84</v>
      </c>
      <c r="N33" s="35">
        <v>597924.14</v>
      </c>
      <c r="O33" s="35">
        <v>601646.39</v>
      </c>
      <c r="P33" s="35">
        <v>607176.59</v>
      </c>
      <c r="Q33" s="35">
        <f t="shared" si="6"/>
        <v>7187140.4499999993</v>
      </c>
    </row>
    <row r="34" spans="1:17" s="37" customFormat="1" x14ac:dyDescent="0.2">
      <c r="A34" s="4" t="s">
        <v>32</v>
      </c>
      <c r="B34" s="4" t="s">
        <v>31</v>
      </c>
      <c r="C34" s="12">
        <v>7382599</v>
      </c>
      <c r="D34" s="12">
        <v>7382599</v>
      </c>
      <c r="E34" s="35">
        <v>571551.21</v>
      </c>
      <c r="F34" s="35">
        <v>576443.69999999995</v>
      </c>
      <c r="G34" s="35">
        <v>612297.56000000006</v>
      </c>
      <c r="H34" s="35">
        <v>604373.96</v>
      </c>
      <c r="I34" s="35">
        <v>622616.63</v>
      </c>
      <c r="J34" s="35">
        <v>620153.9</v>
      </c>
      <c r="K34" s="35">
        <v>622496.9</v>
      </c>
      <c r="L34" s="35">
        <v>619344.5</v>
      </c>
      <c r="M34" s="35">
        <v>615001.67000000004</v>
      </c>
      <c r="N34" s="35">
        <v>607245.03</v>
      </c>
      <c r="O34" s="35">
        <v>610972.53</v>
      </c>
      <c r="P34" s="35">
        <v>616510.53</v>
      </c>
      <c r="Q34" s="35">
        <f t="shared" si="6"/>
        <v>7299008.1200000001</v>
      </c>
    </row>
    <row r="35" spans="1:17" s="37" customFormat="1" x14ac:dyDescent="0.2">
      <c r="A35" s="4" t="s">
        <v>34</v>
      </c>
      <c r="B35" s="4" t="s">
        <v>33</v>
      </c>
      <c r="C35" s="12">
        <v>1247763</v>
      </c>
      <c r="D35" s="12">
        <v>1247763</v>
      </c>
      <c r="E35" s="35">
        <v>83933.17</v>
      </c>
      <c r="F35" s="35">
        <v>84760.07</v>
      </c>
      <c r="G35" s="35">
        <v>90460.479999999996</v>
      </c>
      <c r="H35" s="35">
        <v>90351.28</v>
      </c>
      <c r="I35" s="35">
        <v>93539.76</v>
      </c>
      <c r="J35" s="35">
        <v>92359.51</v>
      </c>
      <c r="K35" s="35">
        <v>92755.51</v>
      </c>
      <c r="L35" s="35">
        <v>92162.71</v>
      </c>
      <c r="M35" s="35">
        <v>91428.71</v>
      </c>
      <c r="N35" s="35">
        <v>90657.13</v>
      </c>
      <c r="O35" s="35">
        <v>90747.73</v>
      </c>
      <c r="P35" s="35">
        <v>91683.73</v>
      </c>
      <c r="Q35" s="35">
        <f>SUM(E35:P35)</f>
        <v>1084839.79</v>
      </c>
    </row>
    <row r="36" spans="1:17" s="37" customFormat="1" ht="30" x14ac:dyDescent="0.2">
      <c r="A36" s="4" t="s">
        <v>36</v>
      </c>
      <c r="B36" s="4" t="s">
        <v>35</v>
      </c>
      <c r="C36" s="12">
        <v>32838</v>
      </c>
      <c r="D36" s="12">
        <v>32838</v>
      </c>
      <c r="E36" s="35">
        <v>2222.06</v>
      </c>
      <c r="F36" s="35">
        <v>2222.06</v>
      </c>
      <c r="G36" s="35">
        <v>2222.06</v>
      </c>
      <c r="H36" s="35">
        <v>2222.06</v>
      </c>
      <c r="I36" s="35">
        <v>2222.06</v>
      </c>
      <c r="J36" s="35">
        <v>2222.06</v>
      </c>
      <c r="K36" s="35">
        <v>2222.06</v>
      </c>
      <c r="L36" s="35">
        <v>2222.06</v>
      </c>
      <c r="M36" s="35">
        <v>2222.06</v>
      </c>
      <c r="N36" s="35">
        <v>2222.06</v>
      </c>
      <c r="O36" s="35">
        <v>2222.06</v>
      </c>
      <c r="P36" s="35">
        <v>2222.06</v>
      </c>
      <c r="Q36" s="35">
        <f t="shared" si="6"/>
        <v>26664.720000000005</v>
      </c>
    </row>
    <row r="37" spans="1:17" s="33" customFormat="1" x14ac:dyDescent="0.2">
      <c r="A37" s="50">
        <v>2.2000000000000002</v>
      </c>
      <c r="B37" s="51" t="s">
        <v>37</v>
      </c>
      <c r="C37" s="52">
        <f t="shared" ref="C37:I37" si="10">+C38</f>
        <v>6361608</v>
      </c>
      <c r="D37" s="52">
        <f t="shared" si="10"/>
        <v>6904608</v>
      </c>
      <c r="E37" s="52">
        <f t="shared" si="10"/>
        <v>387808.43000000005</v>
      </c>
      <c r="F37" s="52">
        <f t="shared" si="10"/>
        <v>483446.84</v>
      </c>
      <c r="G37" s="52">
        <f t="shared" si="10"/>
        <v>616681.59</v>
      </c>
      <c r="H37" s="52">
        <f t="shared" si="10"/>
        <v>536785.97</v>
      </c>
      <c r="I37" s="52">
        <f t="shared" si="10"/>
        <v>585753.63</v>
      </c>
      <c r="J37" s="52">
        <f>+J38</f>
        <v>640932.43999999994</v>
      </c>
      <c r="K37" s="52">
        <f>+K38</f>
        <v>612317.39</v>
      </c>
      <c r="L37" s="52">
        <f t="shared" ref="L37:P37" si="11">+L38</f>
        <v>588074.37</v>
      </c>
      <c r="M37" s="52">
        <f>+M38</f>
        <v>472110.29000000004</v>
      </c>
      <c r="N37" s="52">
        <f t="shared" si="11"/>
        <v>650826.46</v>
      </c>
      <c r="O37" s="52">
        <f>+O38</f>
        <v>441141.07</v>
      </c>
      <c r="P37" s="52">
        <f t="shared" si="11"/>
        <v>790066.29</v>
      </c>
      <c r="Q37" s="44">
        <f t="shared" ref="Q37:Q40" si="12">SUM(E37:P37)</f>
        <v>6805944.7700000005</v>
      </c>
    </row>
    <row r="38" spans="1:17" s="37" customFormat="1" x14ac:dyDescent="0.2">
      <c r="A38" s="4" t="s">
        <v>38</v>
      </c>
      <c r="B38" s="4" t="s">
        <v>39</v>
      </c>
      <c r="C38" s="12">
        <f t="shared" ref="C38:I38" si="13">SUM(C39:C44)</f>
        <v>6361608</v>
      </c>
      <c r="D38" s="12">
        <f t="shared" si="13"/>
        <v>6904608</v>
      </c>
      <c r="E38" s="12">
        <f t="shared" si="13"/>
        <v>387808.43000000005</v>
      </c>
      <c r="F38" s="12">
        <f t="shared" si="13"/>
        <v>483446.84</v>
      </c>
      <c r="G38" s="12">
        <f t="shared" si="13"/>
        <v>616681.59</v>
      </c>
      <c r="H38" s="12">
        <f t="shared" si="13"/>
        <v>536785.97</v>
      </c>
      <c r="I38" s="12">
        <f t="shared" si="13"/>
        <v>585753.63</v>
      </c>
      <c r="J38" s="12">
        <f t="shared" ref="J38:N38" si="14">SUM(J39:J44)</f>
        <v>640932.43999999994</v>
      </c>
      <c r="K38" s="12">
        <f t="shared" si="14"/>
        <v>612317.39</v>
      </c>
      <c r="L38" s="12">
        <f t="shared" si="14"/>
        <v>588074.37</v>
      </c>
      <c r="M38" s="12">
        <f t="shared" si="14"/>
        <v>472110.29000000004</v>
      </c>
      <c r="N38" s="12">
        <f t="shared" si="14"/>
        <v>650826.46</v>
      </c>
      <c r="O38" s="12">
        <f>SUM(O39:O44)</f>
        <v>441141.07</v>
      </c>
      <c r="P38" s="12">
        <f>SUM(P39:P44)</f>
        <v>790066.29</v>
      </c>
      <c r="Q38" s="35">
        <f t="shared" si="12"/>
        <v>6805944.7700000005</v>
      </c>
    </row>
    <row r="39" spans="1:17" s="37" customFormat="1" ht="15" customHeight="1" x14ac:dyDescent="0.2">
      <c r="A39" s="4" t="s">
        <v>67</v>
      </c>
      <c r="B39" s="4" t="s">
        <v>66</v>
      </c>
      <c r="C39" s="12">
        <v>129000</v>
      </c>
      <c r="D39" s="12">
        <v>3000</v>
      </c>
      <c r="E39" s="36">
        <v>0</v>
      </c>
      <c r="F39" s="36">
        <v>0</v>
      </c>
      <c r="G39" s="35">
        <v>29.9</v>
      </c>
      <c r="H39" s="35"/>
      <c r="I39" s="35"/>
      <c r="J39" s="35">
        <v>49.66</v>
      </c>
      <c r="K39" s="36">
        <v>0</v>
      </c>
      <c r="L39" s="35">
        <v>247.44</v>
      </c>
      <c r="M39" s="35">
        <v>138.66</v>
      </c>
      <c r="N39" s="35">
        <v>245.37</v>
      </c>
      <c r="O39" s="35">
        <v>140.19999999999999</v>
      </c>
      <c r="P39" s="38">
        <v>0</v>
      </c>
      <c r="Q39" s="35">
        <f t="shared" si="12"/>
        <v>851.23</v>
      </c>
    </row>
    <row r="40" spans="1:17" s="37" customFormat="1" x14ac:dyDescent="0.2">
      <c r="A40" s="4" t="s">
        <v>41</v>
      </c>
      <c r="B40" s="4" t="s">
        <v>40</v>
      </c>
      <c r="C40" s="12">
        <v>4058962</v>
      </c>
      <c r="D40" s="12">
        <v>2257807.65</v>
      </c>
      <c r="E40" s="35">
        <v>184140.09</v>
      </c>
      <c r="F40" s="35">
        <v>200356.38</v>
      </c>
      <c r="G40" s="35">
        <v>228042.89</v>
      </c>
      <c r="H40" s="35">
        <v>208251.84</v>
      </c>
      <c r="I40" s="35">
        <v>258178.29</v>
      </c>
      <c r="J40" s="35">
        <v>211834.94</v>
      </c>
      <c r="K40" s="35">
        <v>216358.82</v>
      </c>
      <c r="L40" s="35">
        <v>164089.22</v>
      </c>
      <c r="M40" s="35">
        <v>87650.37</v>
      </c>
      <c r="N40" s="35">
        <v>156824.10999999999</v>
      </c>
      <c r="O40" s="35">
        <v>96246.05</v>
      </c>
      <c r="P40" s="35">
        <v>211165.81</v>
      </c>
      <c r="Q40" s="35">
        <f t="shared" si="12"/>
        <v>2223138.8099999996</v>
      </c>
    </row>
    <row r="41" spans="1:17" s="37" customFormat="1" x14ac:dyDescent="0.2">
      <c r="A41" s="4" t="s">
        <v>43</v>
      </c>
      <c r="B41" s="4" t="s">
        <v>42</v>
      </c>
      <c r="C41" s="12">
        <v>1040570</v>
      </c>
      <c r="D41" s="12">
        <v>2787000</v>
      </c>
      <c r="E41" s="35">
        <v>130667.32</v>
      </c>
      <c r="F41" s="35">
        <v>185606.39</v>
      </c>
      <c r="G41" s="35">
        <v>272340.40999999997</v>
      </c>
      <c r="H41" s="35">
        <v>189149.21</v>
      </c>
      <c r="I41" s="35">
        <v>222510.04</v>
      </c>
      <c r="J41" s="35">
        <v>270709.86</v>
      </c>
      <c r="K41" s="35">
        <v>210608.32</v>
      </c>
      <c r="L41" s="35">
        <v>252271.15</v>
      </c>
      <c r="M41" s="35">
        <v>199441.1</v>
      </c>
      <c r="N41" s="35">
        <v>295342.92</v>
      </c>
      <c r="O41" s="35">
        <v>157600.79</v>
      </c>
      <c r="P41" s="35">
        <v>399763.33</v>
      </c>
      <c r="Q41" s="35">
        <f t="shared" ref="Q41:Q43" si="15">SUM(E41:P41)</f>
        <v>2786010.8400000003</v>
      </c>
    </row>
    <row r="42" spans="1:17" s="37" customFormat="1" x14ac:dyDescent="0.2">
      <c r="A42" s="4" t="s">
        <v>44</v>
      </c>
      <c r="B42" s="4" t="s">
        <v>45</v>
      </c>
      <c r="C42" s="12">
        <v>1008000</v>
      </c>
      <c r="D42" s="12">
        <v>1780000</v>
      </c>
      <c r="E42" s="35">
        <v>70256.02</v>
      </c>
      <c r="F42" s="35">
        <v>94559.07</v>
      </c>
      <c r="G42" s="35">
        <v>113509.39</v>
      </c>
      <c r="H42" s="35">
        <v>136621.92000000001</v>
      </c>
      <c r="I42" s="35">
        <v>102125.3</v>
      </c>
      <c r="J42" s="35">
        <v>155582.98000000001</v>
      </c>
      <c r="K42" s="35">
        <v>182419.25</v>
      </c>
      <c r="L42" s="35">
        <v>168711.56</v>
      </c>
      <c r="M42" s="35">
        <v>182118.16</v>
      </c>
      <c r="N42" s="35">
        <v>195476.06</v>
      </c>
      <c r="O42" s="35">
        <v>184243.03</v>
      </c>
      <c r="P42" s="35">
        <v>176076.15</v>
      </c>
      <c r="Q42" s="35">
        <f>SUM(E42:P42)</f>
        <v>1761698.89</v>
      </c>
    </row>
    <row r="43" spans="1:17" s="37" customFormat="1" x14ac:dyDescent="0.2">
      <c r="A43" s="4" t="s">
        <v>47</v>
      </c>
      <c r="B43" s="4" t="s">
        <v>46</v>
      </c>
      <c r="C43" s="12">
        <v>70000</v>
      </c>
      <c r="D43" s="12">
        <f>70000-41200</f>
        <v>28800</v>
      </c>
      <c r="E43" s="36">
        <v>0</v>
      </c>
      <c r="F43" s="36">
        <v>0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13">
        <f t="shared" si="15"/>
        <v>0</v>
      </c>
    </row>
    <row r="44" spans="1:17" s="37" customFormat="1" x14ac:dyDescent="0.2">
      <c r="A44" s="4" t="s">
        <v>49</v>
      </c>
      <c r="B44" s="14" t="s">
        <v>48</v>
      </c>
      <c r="C44" s="12">
        <v>55076</v>
      </c>
      <c r="D44" s="12">
        <f>55076-7075.65</f>
        <v>48000.35</v>
      </c>
      <c r="E44" s="35">
        <v>2745</v>
      </c>
      <c r="F44" s="35">
        <v>2925</v>
      </c>
      <c r="G44" s="35">
        <v>2759</v>
      </c>
      <c r="H44" s="35">
        <v>2763</v>
      </c>
      <c r="I44" s="35">
        <v>2940</v>
      </c>
      <c r="J44" s="35">
        <v>2755</v>
      </c>
      <c r="K44" s="35">
        <v>2931</v>
      </c>
      <c r="L44" s="35">
        <v>2755</v>
      </c>
      <c r="M44" s="35">
        <v>2762</v>
      </c>
      <c r="N44" s="35">
        <v>2938</v>
      </c>
      <c r="O44" s="35">
        <v>2911</v>
      </c>
      <c r="P44" s="35">
        <v>3061</v>
      </c>
      <c r="Q44" s="35">
        <f>SUM(E44:P44)</f>
        <v>34245</v>
      </c>
    </row>
    <row r="45" spans="1:17" s="37" customFormat="1" ht="30" x14ac:dyDescent="0.2">
      <c r="A45" s="4" t="s">
        <v>125</v>
      </c>
      <c r="B45" s="4" t="s">
        <v>133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f t="shared" ref="Q45:Q53" si="16">SUM(E45:P45)</f>
        <v>0</v>
      </c>
    </row>
    <row r="46" spans="1:17" s="37" customFormat="1" x14ac:dyDescent="0.2">
      <c r="A46" s="4" t="s">
        <v>126</v>
      </c>
      <c r="B46" s="4" t="s">
        <v>134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f t="shared" si="16"/>
        <v>0</v>
      </c>
    </row>
    <row r="47" spans="1:17" s="37" customFormat="1" x14ac:dyDescent="0.2">
      <c r="A47" s="4" t="s">
        <v>127</v>
      </c>
      <c r="B47" s="4" t="s">
        <v>135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f t="shared" si="16"/>
        <v>0</v>
      </c>
    </row>
    <row r="48" spans="1:17" s="37" customFormat="1" x14ac:dyDescent="0.2">
      <c r="A48" s="4" t="s">
        <v>128</v>
      </c>
      <c r="B48" s="4" t="s">
        <v>136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f t="shared" si="16"/>
        <v>0</v>
      </c>
    </row>
    <row r="49" spans="1:18" s="37" customFormat="1" x14ac:dyDescent="0.2">
      <c r="A49" s="4" t="s">
        <v>129</v>
      </c>
      <c r="B49" s="4" t="s">
        <v>137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f t="shared" si="16"/>
        <v>0</v>
      </c>
    </row>
    <row r="50" spans="1:18" s="37" customFormat="1" ht="45" x14ac:dyDescent="0.2">
      <c r="A50" s="4" t="s">
        <v>130</v>
      </c>
      <c r="B50" s="4" t="s">
        <v>138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f t="shared" si="16"/>
        <v>0</v>
      </c>
    </row>
    <row r="51" spans="1:18" s="37" customFormat="1" ht="30" x14ac:dyDescent="0.2">
      <c r="A51" s="4" t="s">
        <v>131</v>
      </c>
      <c r="B51" s="4" t="s">
        <v>139</v>
      </c>
      <c r="C51" s="13">
        <v>0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f t="shared" si="16"/>
        <v>0</v>
      </c>
    </row>
    <row r="52" spans="1:18" s="37" customFormat="1" x14ac:dyDescent="0.2">
      <c r="A52" s="4" t="s">
        <v>132</v>
      </c>
      <c r="B52" s="4" t="s">
        <v>140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f t="shared" si="16"/>
        <v>0</v>
      </c>
    </row>
    <row r="53" spans="1:18" s="33" customFormat="1" x14ac:dyDescent="0.2">
      <c r="A53" s="50">
        <v>2.2999999999999998</v>
      </c>
      <c r="B53" s="51" t="s">
        <v>50</v>
      </c>
      <c r="C53" s="52">
        <f>+C62+C58+C65+C55</f>
        <v>15000000</v>
      </c>
      <c r="D53" s="52">
        <f>+D62+D58+D65+D55</f>
        <v>13062000</v>
      </c>
      <c r="E53" s="53">
        <f t="shared" ref="E53:P53" si="17">+E62+E58+E65+E55</f>
        <v>0</v>
      </c>
      <c r="F53" s="52">
        <f t="shared" si="17"/>
        <v>1056828.8</v>
      </c>
      <c r="G53" s="53">
        <f>+G62+G58+G65+G55</f>
        <v>0</v>
      </c>
      <c r="H53" s="53">
        <f t="shared" si="17"/>
        <v>0</v>
      </c>
      <c r="I53" s="52">
        <f>+I62+I58+I65+I55</f>
        <v>1214459.73</v>
      </c>
      <c r="J53" s="52">
        <f>+J62+J58+J65+J55</f>
        <v>233510.2</v>
      </c>
      <c r="K53" s="52">
        <f>+K62+K58+K65+K55</f>
        <v>2167918.36</v>
      </c>
      <c r="L53" s="53">
        <f>+L62+L58+L65+L55</f>
        <v>0</v>
      </c>
      <c r="M53" s="52">
        <f t="shared" si="17"/>
        <v>1200000</v>
      </c>
      <c r="N53" s="52">
        <f>+N62+N58+N65+N55</f>
        <v>-167918.36</v>
      </c>
      <c r="O53" s="52">
        <f t="shared" si="17"/>
        <v>2076652</v>
      </c>
      <c r="P53" s="52">
        <f t="shared" si="17"/>
        <v>1833185.5799999998</v>
      </c>
      <c r="Q53" s="44">
        <f t="shared" si="16"/>
        <v>9614636.3099999987</v>
      </c>
    </row>
    <row r="54" spans="1:18" s="37" customFormat="1" ht="30" x14ac:dyDescent="0.2">
      <c r="A54" s="4" t="s">
        <v>141</v>
      </c>
      <c r="B54" s="4" t="s">
        <v>142</v>
      </c>
      <c r="C54" s="13">
        <v>0</v>
      </c>
      <c r="D54" s="13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f>SUM(E54:P54)</f>
        <v>0</v>
      </c>
    </row>
    <row r="55" spans="1:18" s="37" customFormat="1" x14ac:dyDescent="0.2">
      <c r="A55" s="4" t="s">
        <v>69</v>
      </c>
      <c r="B55" s="4" t="s">
        <v>68</v>
      </c>
      <c r="C55" s="12">
        <f>+C56</f>
        <v>1500000</v>
      </c>
      <c r="D55" s="12">
        <f>+D56</f>
        <v>98000</v>
      </c>
      <c r="E55" s="36">
        <v>0</v>
      </c>
      <c r="F55" s="36">
        <v>0</v>
      </c>
      <c r="G55" s="36">
        <v>0</v>
      </c>
      <c r="H55" s="36">
        <v>0</v>
      </c>
      <c r="I55" s="35">
        <f>+I56</f>
        <v>9982.7999999999993</v>
      </c>
      <c r="J55" s="13">
        <f t="shared" ref="J55:P55" si="18">+J56</f>
        <v>0</v>
      </c>
      <c r="K55" s="13">
        <f t="shared" si="18"/>
        <v>0</v>
      </c>
      <c r="L55" s="13">
        <f t="shared" si="18"/>
        <v>0</v>
      </c>
      <c r="M55" s="13">
        <f t="shared" si="18"/>
        <v>0</v>
      </c>
      <c r="N55" s="13">
        <f t="shared" si="18"/>
        <v>0</v>
      </c>
      <c r="O55" s="13">
        <f t="shared" si="18"/>
        <v>0</v>
      </c>
      <c r="P55" s="35">
        <f t="shared" si="18"/>
        <v>28885.45</v>
      </c>
      <c r="Q55" s="35">
        <f>SUM(E55:P55)</f>
        <v>38868.25</v>
      </c>
    </row>
    <row r="56" spans="1:18" s="37" customFormat="1" x14ac:dyDescent="0.2">
      <c r="A56" s="4" t="s">
        <v>71</v>
      </c>
      <c r="B56" s="4" t="s">
        <v>70</v>
      </c>
      <c r="C56" s="12">
        <v>1500000</v>
      </c>
      <c r="D56" s="12">
        <v>98000</v>
      </c>
      <c r="E56" s="36">
        <v>0</v>
      </c>
      <c r="F56" s="36">
        <v>0</v>
      </c>
      <c r="G56" s="36"/>
      <c r="H56" s="36"/>
      <c r="I56" s="35">
        <v>9982.7999999999993</v>
      </c>
      <c r="J56" s="13">
        <v>0</v>
      </c>
      <c r="K56" s="13">
        <v>0</v>
      </c>
      <c r="L56" s="13">
        <v>0</v>
      </c>
      <c r="M56" s="13">
        <v>0</v>
      </c>
      <c r="N56" s="35"/>
      <c r="O56" s="35"/>
      <c r="P56" s="35">
        <v>28885.45</v>
      </c>
      <c r="Q56" s="35">
        <f t="shared" ref="Q56:Q67" si="19">SUM(E56:P56)</f>
        <v>38868.25</v>
      </c>
    </row>
    <row r="57" spans="1:18" s="37" customFormat="1" ht="30" x14ac:dyDescent="0.2">
      <c r="A57" s="4" t="s">
        <v>143</v>
      </c>
      <c r="B57" s="4" t="s">
        <v>144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f t="shared" si="19"/>
        <v>0</v>
      </c>
    </row>
    <row r="58" spans="1:18" s="37" customFormat="1" x14ac:dyDescent="0.2">
      <c r="A58" s="4" t="s">
        <v>73</v>
      </c>
      <c r="B58" s="4" t="s">
        <v>72</v>
      </c>
      <c r="C58" s="12">
        <f>+C59</f>
        <v>1800000</v>
      </c>
      <c r="D58" s="12">
        <f>+D59</f>
        <v>1447000</v>
      </c>
      <c r="E58" s="13">
        <f t="shared" ref="E58:H58" si="20">+E59</f>
        <v>0</v>
      </c>
      <c r="F58" s="13">
        <f t="shared" si="20"/>
        <v>0</v>
      </c>
      <c r="G58" s="13">
        <f t="shared" si="20"/>
        <v>0</v>
      </c>
      <c r="H58" s="13">
        <f t="shared" si="20"/>
        <v>0</v>
      </c>
      <c r="I58" s="35">
        <f>+I59</f>
        <v>496496.33</v>
      </c>
      <c r="J58" s="13">
        <f>+J59</f>
        <v>0</v>
      </c>
      <c r="K58" s="12">
        <f>+K59</f>
        <v>123417.73</v>
      </c>
      <c r="L58" s="13">
        <f t="shared" ref="L58:P58" si="21">+L59</f>
        <v>0</v>
      </c>
      <c r="M58" s="13">
        <f t="shared" si="21"/>
        <v>0</v>
      </c>
      <c r="N58" s="12">
        <f>+N59</f>
        <v>-123417.73</v>
      </c>
      <c r="O58" s="12">
        <f>+O59</f>
        <v>154433.5</v>
      </c>
      <c r="P58" s="12">
        <f t="shared" si="21"/>
        <v>544008.92000000004</v>
      </c>
      <c r="Q58" s="35">
        <f>SUM(E58:P58)</f>
        <v>1194938.75</v>
      </c>
    </row>
    <row r="59" spans="1:18" s="37" customFormat="1" x14ac:dyDescent="0.2">
      <c r="A59" s="4" t="s">
        <v>75</v>
      </c>
      <c r="B59" s="4" t="s">
        <v>74</v>
      </c>
      <c r="C59" s="12">
        <v>1800000</v>
      </c>
      <c r="D59" s="12">
        <v>1447000</v>
      </c>
      <c r="E59" s="36">
        <v>0</v>
      </c>
      <c r="F59" s="36">
        <v>0</v>
      </c>
      <c r="G59" s="36">
        <v>0</v>
      </c>
      <c r="H59" s="36">
        <v>0</v>
      </c>
      <c r="I59" s="35">
        <v>496496.33</v>
      </c>
      <c r="J59" s="13">
        <v>0</v>
      </c>
      <c r="K59" s="12">
        <v>123417.73</v>
      </c>
      <c r="L59" s="13">
        <v>0</v>
      </c>
      <c r="M59" s="13">
        <v>0</v>
      </c>
      <c r="N59" s="12">
        <v>-123417.73</v>
      </c>
      <c r="O59" s="12">
        <v>154433.5</v>
      </c>
      <c r="P59" s="35">
        <v>544008.92000000004</v>
      </c>
      <c r="Q59" s="35">
        <f t="shared" si="19"/>
        <v>1194938.75</v>
      </c>
    </row>
    <row r="60" spans="1:18" s="37" customFormat="1" x14ac:dyDescent="0.2">
      <c r="A60" s="4" t="s">
        <v>145</v>
      </c>
      <c r="B60" s="4" t="s">
        <v>147</v>
      </c>
      <c r="C60" s="13">
        <v>0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f>SUM(E60:P60)</f>
        <v>0</v>
      </c>
    </row>
    <row r="61" spans="1:18" s="37" customFormat="1" ht="30" x14ac:dyDescent="0.2">
      <c r="A61" s="4" t="s">
        <v>146</v>
      </c>
      <c r="B61" s="4" t="s">
        <v>148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f t="shared" si="19"/>
        <v>0</v>
      </c>
    </row>
    <row r="62" spans="1:18" s="37" customFormat="1" ht="30" x14ac:dyDescent="0.2">
      <c r="A62" s="4" t="s">
        <v>51</v>
      </c>
      <c r="B62" s="4" t="s">
        <v>52</v>
      </c>
      <c r="C62" s="12">
        <f>+C63</f>
        <v>8400000</v>
      </c>
      <c r="D62" s="12">
        <f>+D63</f>
        <v>8400000</v>
      </c>
      <c r="E62" s="13">
        <v>0</v>
      </c>
      <c r="F62" s="12">
        <f t="shared" ref="F62:P62" si="22">+F63</f>
        <v>1000000</v>
      </c>
      <c r="G62" s="13">
        <f t="shared" si="22"/>
        <v>0</v>
      </c>
      <c r="H62" s="13">
        <f t="shared" si="22"/>
        <v>0</v>
      </c>
      <c r="I62" s="13">
        <f t="shared" si="22"/>
        <v>0</v>
      </c>
      <c r="J62" s="13">
        <f t="shared" si="22"/>
        <v>0</v>
      </c>
      <c r="K62" s="12">
        <f t="shared" si="22"/>
        <v>2000000</v>
      </c>
      <c r="L62" s="12">
        <f t="shared" si="22"/>
        <v>0</v>
      </c>
      <c r="M62" s="12">
        <f t="shared" si="22"/>
        <v>1200000</v>
      </c>
      <c r="N62" s="12">
        <f>+N63</f>
        <v>0</v>
      </c>
      <c r="O62" s="12">
        <f t="shared" si="22"/>
        <v>1800000</v>
      </c>
      <c r="P62" s="12">
        <f t="shared" si="22"/>
        <v>89083.199999999997</v>
      </c>
      <c r="Q62" s="35">
        <f>SUM(E62:P62)</f>
        <v>6089083.2000000002</v>
      </c>
    </row>
    <row r="63" spans="1:18" s="37" customFormat="1" x14ac:dyDescent="0.2">
      <c r="A63" s="4" t="s">
        <v>53</v>
      </c>
      <c r="B63" s="4" t="s">
        <v>54</v>
      </c>
      <c r="C63" s="12">
        <v>8400000</v>
      </c>
      <c r="D63" s="12">
        <v>8400000</v>
      </c>
      <c r="E63" s="36">
        <v>0</v>
      </c>
      <c r="F63" s="35">
        <v>1000000</v>
      </c>
      <c r="G63" s="38">
        <v>0</v>
      </c>
      <c r="H63" s="36">
        <v>0</v>
      </c>
      <c r="I63" s="36">
        <v>0</v>
      </c>
      <c r="J63" s="36">
        <v>0</v>
      </c>
      <c r="K63" s="35">
        <v>2000000</v>
      </c>
      <c r="L63" s="35"/>
      <c r="M63" s="35">
        <v>1200000</v>
      </c>
      <c r="N63" s="36">
        <v>0</v>
      </c>
      <c r="O63" s="35">
        <v>1800000</v>
      </c>
      <c r="P63" s="35">
        <v>89083.199999999997</v>
      </c>
      <c r="Q63" s="35">
        <f>SUM(E63:P63)</f>
        <v>6089083.2000000002</v>
      </c>
    </row>
    <row r="64" spans="1:18" s="37" customFormat="1" ht="45" x14ac:dyDescent="0.2">
      <c r="A64" s="4" t="s">
        <v>149</v>
      </c>
      <c r="B64" s="4" t="s">
        <v>150</v>
      </c>
      <c r="C64" s="13">
        <v>0</v>
      </c>
      <c r="D64" s="13">
        <v>0</v>
      </c>
      <c r="E64" s="36">
        <v>0</v>
      </c>
      <c r="F64" s="36">
        <v>0</v>
      </c>
      <c r="G64" s="38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13">
        <v>0</v>
      </c>
      <c r="O64" s="13">
        <v>0</v>
      </c>
      <c r="P64" s="13">
        <v>0</v>
      </c>
      <c r="Q64" s="13">
        <f>SUM(E64:P64)</f>
        <v>0</v>
      </c>
      <c r="R64" s="39"/>
    </row>
    <row r="65" spans="1:18" s="37" customFormat="1" x14ac:dyDescent="0.2">
      <c r="A65" s="4" t="s">
        <v>76</v>
      </c>
      <c r="B65" s="4" t="s">
        <v>77</v>
      </c>
      <c r="C65" s="12">
        <f>SUM(C66:C67)</f>
        <v>3300000</v>
      </c>
      <c r="D65" s="12">
        <f>SUM(D66:D67)</f>
        <v>3117000</v>
      </c>
      <c r="E65" s="13">
        <f t="shared" ref="E65" si="23">SUM(E66:E67)</f>
        <v>0</v>
      </c>
      <c r="F65" s="12">
        <f t="shared" ref="F65:M65" si="24">SUM(F66:F67)</f>
        <v>56828.800000000003</v>
      </c>
      <c r="G65" s="15">
        <f t="shared" si="24"/>
        <v>0</v>
      </c>
      <c r="H65" s="13">
        <f t="shared" si="24"/>
        <v>0</v>
      </c>
      <c r="I65" s="12">
        <f t="shared" si="24"/>
        <v>707980.6</v>
      </c>
      <c r="J65" s="12">
        <f t="shared" si="24"/>
        <v>233510.2</v>
      </c>
      <c r="K65" s="12">
        <f t="shared" si="24"/>
        <v>44500.63</v>
      </c>
      <c r="L65" s="12">
        <f t="shared" si="24"/>
        <v>0</v>
      </c>
      <c r="M65" s="12">
        <f t="shared" si="24"/>
        <v>0</v>
      </c>
      <c r="N65" s="12">
        <f>SUM(N66:N67)</f>
        <v>-44500.63</v>
      </c>
      <c r="O65" s="12">
        <f t="shared" ref="O65:P65" si="25">SUM(O66:O67)</f>
        <v>122218.5</v>
      </c>
      <c r="P65" s="12">
        <f t="shared" si="25"/>
        <v>1171208.01</v>
      </c>
      <c r="Q65" s="35">
        <f>SUM(E65:P65)</f>
        <v>2291746.1100000003</v>
      </c>
    </row>
    <row r="66" spans="1:18" s="37" customFormat="1" x14ac:dyDescent="0.2">
      <c r="A66" s="4" t="s">
        <v>94</v>
      </c>
      <c r="B66" s="4" t="s">
        <v>95</v>
      </c>
      <c r="C66" s="12">
        <v>600000</v>
      </c>
      <c r="D66" s="12">
        <v>600000</v>
      </c>
      <c r="E66" s="36">
        <v>0</v>
      </c>
      <c r="F66" s="38">
        <v>0</v>
      </c>
      <c r="G66" s="38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</row>
    <row r="67" spans="1:18" s="37" customFormat="1" ht="30" x14ac:dyDescent="0.2">
      <c r="A67" s="4" t="s">
        <v>79</v>
      </c>
      <c r="B67" s="4" t="s">
        <v>78</v>
      </c>
      <c r="C67" s="12">
        <v>2700000</v>
      </c>
      <c r="D67" s="12">
        <v>2517000</v>
      </c>
      <c r="E67" s="36">
        <v>0</v>
      </c>
      <c r="F67" s="54">
        <v>56828.800000000003</v>
      </c>
      <c r="G67" s="38">
        <v>0</v>
      </c>
      <c r="H67" s="36">
        <v>0</v>
      </c>
      <c r="I67" s="35">
        <v>707980.6</v>
      </c>
      <c r="J67" s="35">
        <v>233510.2</v>
      </c>
      <c r="K67" s="35">
        <v>44500.63</v>
      </c>
      <c r="L67" s="36">
        <v>0</v>
      </c>
      <c r="M67" s="36">
        <v>0</v>
      </c>
      <c r="N67" s="35">
        <v>-44500.63</v>
      </c>
      <c r="O67" s="35">
        <v>122218.5</v>
      </c>
      <c r="P67" s="35">
        <v>1171208.01</v>
      </c>
      <c r="Q67" s="35">
        <f t="shared" si="19"/>
        <v>2291746.1100000003</v>
      </c>
    </row>
    <row r="68" spans="1:18" s="33" customFormat="1" x14ac:dyDescent="0.2">
      <c r="A68" s="50">
        <v>2.4</v>
      </c>
      <c r="B68" s="51" t="s">
        <v>55</v>
      </c>
      <c r="C68" s="52">
        <f>+C69+C72+C73+C74+C75+C76+C77</f>
        <v>15284183064</v>
      </c>
      <c r="D68" s="52">
        <f>+D69+D72+D73+D74+D75+D76+D77</f>
        <v>14908640064</v>
      </c>
      <c r="E68" s="52">
        <f t="shared" ref="E68:I68" si="26">+E69+E72+E73+E74+E75+E76+E77</f>
        <v>1079123533.5</v>
      </c>
      <c r="F68" s="52">
        <f t="shared" si="26"/>
        <v>1078633528.26</v>
      </c>
      <c r="G68" s="52">
        <f t="shared" si="26"/>
        <v>1075476761.55</v>
      </c>
      <c r="H68" s="52">
        <f t="shared" si="26"/>
        <v>1075167303.74</v>
      </c>
      <c r="I68" s="52">
        <f t="shared" si="26"/>
        <v>1073431075.1</v>
      </c>
      <c r="J68" s="52">
        <f>+J69+J72+J73+J74+J75+J76+J77</f>
        <v>1072473186.0699999</v>
      </c>
      <c r="K68" s="52">
        <f>+K69+K72+K73+K74+K75+K76+K77</f>
        <v>1072241926.73</v>
      </c>
      <c r="L68" s="52">
        <f t="shared" ref="L68:P68" si="27">+L69+L72+L73+L74+L75+L76+L77</f>
        <v>1070666591.15</v>
      </c>
      <c r="M68" s="52">
        <f t="shared" si="27"/>
        <v>1285751857.05</v>
      </c>
      <c r="N68" s="52">
        <f t="shared" si="27"/>
        <v>1299206129.1000001</v>
      </c>
      <c r="O68" s="52">
        <f t="shared" si="27"/>
        <v>2423961535.25</v>
      </c>
      <c r="P68" s="52">
        <f t="shared" si="27"/>
        <v>1289347658.8399999</v>
      </c>
      <c r="Q68" s="44">
        <f>SUM(E68:P68)</f>
        <v>14895481086.34</v>
      </c>
      <c r="R68" s="34"/>
    </row>
    <row r="69" spans="1:18" s="37" customFormat="1" ht="30" x14ac:dyDescent="0.2">
      <c r="A69" s="4" t="s">
        <v>56</v>
      </c>
      <c r="B69" s="4" t="s">
        <v>57</v>
      </c>
      <c r="C69" s="12">
        <f t="shared" ref="C69:P69" si="28">SUM(C70:C71)</f>
        <v>15284183064</v>
      </c>
      <c r="D69" s="12">
        <f t="shared" si="28"/>
        <v>14908640064</v>
      </c>
      <c r="E69" s="12">
        <f t="shared" si="28"/>
        <v>1079123533.5</v>
      </c>
      <c r="F69" s="12">
        <f t="shared" si="28"/>
        <v>1078633528.26</v>
      </c>
      <c r="G69" s="12">
        <f t="shared" si="28"/>
        <v>1075476761.55</v>
      </c>
      <c r="H69" s="12">
        <f t="shared" si="28"/>
        <v>1075167303.74</v>
      </c>
      <c r="I69" s="12">
        <f t="shared" si="28"/>
        <v>1073431075.1</v>
      </c>
      <c r="J69" s="12">
        <f t="shared" si="28"/>
        <v>1072473186.0699999</v>
      </c>
      <c r="K69" s="12">
        <f t="shared" si="28"/>
        <v>1072241926.73</v>
      </c>
      <c r="L69" s="12">
        <f t="shared" si="28"/>
        <v>1070666591.15</v>
      </c>
      <c r="M69" s="12">
        <f t="shared" si="28"/>
        <v>1285751857.05</v>
      </c>
      <c r="N69" s="12">
        <f t="shared" si="28"/>
        <v>1299206129.1000001</v>
      </c>
      <c r="O69" s="12">
        <f t="shared" si="28"/>
        <v>2423961535.25</v>
      </c>
      <c r="P69" s="12">
        <f t="shared" si="28"/>
        <v>1289347658.8399999</v>
      </c>
      <c r="Q69" s="35">
        <f>SUM(E69:P69)</f>
        <v>14895481086.34</v>
      </c>
    </row>
    <row r="70" spans="1:18" s="37" customFormat="1" x14ac:dyDescent="0.2">
      <c r="A70" s="4" t="s">
        <v>90</v>
      </c>
      <c r="B70" s="4" t="s">
        <v>91</v>
      </c>
      <c r="C70" s="12">
        <v>70795608</v>
      </c>
      <c r="D70" s="12">
        <v>71445608</v>
      </c>
      <c r="E70" s="35">
        <v>5536290.9900000002</v>
      </c>
      <c r="F70" s="35">
        <v>5536290.9900000002</v>
      </c>
      <c r="G70" s="35">
        <v>5498531.0300000003</v>
      </c>
      <c r="H70" s="35">
        <v>5498531.0300000003</v>
      </c>
      <c r="I70" s="35">
        <v>5498531.0300000003</v>
      </c>
      <c r="J70" s="35">
        <v>5498531.0300000003</v>
      </c>
      <c r="K70" s="35">
        <v>5464906.4699999997</v>
      </c>
      <c r="L70" s="35">
        <v>5464906.4699999997</v>
      </c>
      <c r="M70" s="35">
        <v>5464906.4699999997</v>
      </c>
      <c r="N70" s="35">
        <v>5464906.4699999997</v>
      </c>
      <c r="O70" s="35">
        <v>10867637.5</v>
      </c>
      <c r="P70" s="35">
        <v>5433818.75</v>
      </c>
      <c r="Q70" s="35">
        <f t="shared" si="6"/>
        <v>71227788.230000004</v>
      </c>
    </row>
    <row r="71" spans="1:18" s="37" customFormat="1" x14ac:dyDescent="0.2">
      <c r="A71" s="4" t="s">
        <v>58</v>
      </c>
      <c r="B71" s="4" t="s">
        <v>59</v>
      </c>
      <c r="C71" s="12">
        <v>15213387456</v>
      </c>
      <c r="D71" s="12">
        <v>14837194456</v>
      </c>
      <c r="E71" s="35">
        <v>1073587242.51</v>
      </c>
      <c r="F71" s="35">
        <v>1073097237.27</v>
      </c>
      <c r="G71" s="35">
        <v>1069978230.52</v>
      </c>
      <c r="H71" s="35">
        <v>1069668772.71</v>
      </c>
      <c r="I71" s="35">
        <v>1067932544.0700001</v>
      </c>
      <c r="J71" s="35">
        <v>1066974655.04</v>
      </c>
      <c r="K71" s="35">
        <v>1066777020.26</v>
      </c>
      <c r="L71" s="35">
        <v>1065201684.6799999</v>
      </c>
      <c r="M71" s="35">
        <v>1280286950.5799999</v>
      </c>
      <c r="N71" s="35">
        <v>1293741222.6300001</v>
      </c>
      <c r="O71" s="35">
        <v>2413093897.75</v>
      </c>
      <c r="P71" s="35">
        <v>1283913840.0899999</v>
      </c>
      <c r="Q71" s="35">
        <f t="shared" si="6"/>
        <v>14824253298.110001</v>
      </c>
    </row>
    <row r="72" spans="1:18" s="37" customFormat="1" ht="30" x14ac:dyDescent="0.2">
      <c r="A72" s="4" t="s">
        <v>151</v>
      </c>
      <c r="B72" s="4" t="s">
        <v>157</v>
      </c>
      <c r="C72" s="13">
        <v>0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f>SUM(E72:P72)</f>
        <v>0</v>
      </c>
    </row>
    <row r="73" spans="1:18" s="37" customFormat="1" ht="30" x14ac:dyDescent="0.2">
      <c r="A73" s="4" t="s">
        <v>152</v>
      </c>
      <c r="B73" s="4" t="s">
        <v>158</v>
      </c>
      <c r="C73" s="13">
        <v>0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f>SUM(E73:P73)</f>
        <v>0</v>
      </c>
    </row>
    <row r="74" spans="1:18" s="37" customFormat="1" ht="30" x14ac:dyDescent="0.2">
      <c r="A74" s="4" t="s">
        <v>153</v>
      </c>
      <c r="B74" s="4" t="s">
        <v>159</v>
      </c>
      <c r="C74" s="13">
        <v>0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f t="shared" si="6"/>
        <v>0</v>
      </c>
    </row>
    <row r="75" spans="1:18" s="37" customFormat="1" ht="30" x14ac:dyDescent="0.2">
      <c r="A75" s="4" t="s">
        <v>154</v>
      </c>
      <c r="B75" s="4" t="s">
        <v>160</v>
      </c>
      <c r="C75" s="13">
        <v>0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f>SUM(E75:P75)</f>
        <v>0</v>
      </c>
    </row>
    <row r="76" spans="1:18" s="37" customFormat="1" ht="30" x14ac:dyDescent="0.2">
      <c r="A76" s="4" t="s">
        <v>155</v>
      </c>
      <c r="B76" s="4" t="s">
        <v>161</v>
      </c>
      <c r="C76" s="13">
        <v>0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f t="shared" si="6"/>
        <v>0</v>
      </c>
    </row>
    <row r="77" spans="1:18" s="37" customFormat="1" ht="30" x14ac:dyDescent="0.2">
      <c r="A77" s="4" t="s">
        <v>156</v>
      </c>
      <c r="B77" s="4" t="s">
        <v>162</v>
      </c>
      <c r="C77" s="13">
        <v>0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f t="shared" si="6"/>
        <v>0</v>
      </c>
    </row>
    <row r="78" spans="1:18" s="33" customFormat="1" x14ac:dyDescent="0.2">
      <c r="A78" s="50">
        <v>2.5</v>
      </c>
      <c r="B78" s="51" t="s">
        <v>106</v>
      </c>
      <c r="C78" s="53">
        <f>SUM(C79:C85)</f>
        <v>0</v>
      </c>
      <c r="D78" s="53">
        <f t="shared" ref="D78:P78" si="29">SUM(D79:D85)</f>
        <v>0</v>
      </c>
      <c r="E78" s="53">
        <f t="shared" si="29"/>
        <v>0</v>
      </c>
      <c r="F78" s="53">
        <f t="shared" si="29"/>
        <v>0</v>
      </c>
      <c r="G78" s="53">
        <f t="shared" si="29"/>
        <v>0</v>
      </c>
      <c r="H78" s="53">
        <f t="shared" si="29"/>
        <v>0</v>
      </c>
      <c r="I78" s="53">
        <f>SUM(I79:I85)</f>
        <v>0</v>
      </c>
      <c r="J78" s="53">
        <f>SUM(J79:J85)</f>
        <v>0</v>
      </c>
      <c r="K78" s="53">
        <f t="shared" si="29"/>
        <v>0</v>
      </c>
      <c r="L78" s="53">
        <f t="shared" si="29"/>
        <v>0</v>
      </c>
      <c r="M78" s="53">
        <f t="shared" si="29"/>
        <v>0</v>
      </c>
      <c r="N78" s="53">
        <f t="shared" si="29"/>
        <v>0</v>
      </c>
      <c r="O78" s="53">
        <f t="shared" si="29"/>
        <v>0</v>
      </c>
      <c r="P78" s="53">
        <f t="shared" si="29"/>
        <v>0</v>
      </c>
      <c r="Q78" s="53">
        <f>SUM(E78:P78)</f>
        <v>0</v>
      </c>
    </row>
    <row r="79" spans="1:18" s="37" customFormat="1" ht="30" x14ac:dyDescent="0.2">
      <c r="A79" s="4" t="s">
        <v>107</v>
      </c>
      <c r="B79" s="4" t="s">
        <v>114</v>
      </c>
      <c r="C79" s="13">
        <f>+C83</f>
        <v>0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f>SUM(E79:P79)</f>
        <v>0</v>
      </c>
    </row>
    <row r="80" spans="1:18" s="37" customFormat="1" ht="30" x14ac:dyDescent="0.2">
      <c r="A80" s="4" t="s">
        <v>108</v>
      </c>
      <c r="B80" s="4" t="s">
        <v>115</v>
      </c>
      <c r="C80" s="13">
        <f t="shared" ref="C80:C84" si="30">+C84</f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f t="shared" ref="Q80:Q85" si="31">SUM(E80:P80)</f>
        <v>0</v>
      </c>
    </row>
    <row r="81" spans="1:17" s="37" customFormat="1" ht="30" x14ac:dyDescent="0.2">
      <c r="A81" s="4" t="s">
        <v>109</v>
      </c>
      <c r="B81" s="4" t="s">
        <v>116</v>
      </c>
      <c r="C81" s="13">
        <f t="shared" si="30"/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f t="shared" si="31"/>
        <v>0</v>
      </c>
    </row>
    <row r="82" spans="1:17" s="37" customFormat="1" ht="30" x14ac:dyDescent="0.2">
      <c r="A82" s="4" t="s">
        <v>110</v>
      </c>
      <c r="B82" s="4" t="s">
        <v>117</v>
      </c>
      <c r="C82" s="13">
        <f t="shared" si="30"/>
        <v>0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f t="shared" si="31"/>
        <v>0</v>
      </c>
    </row>
    <row r="83" spans="1:17" s="37" customFormat="1" ht="30" x14ac:dyDescent="0.2">
      <c r="A83" s="4" t="s">
        <v>111</v>
      </c>
      <c r="B83" s="4" t="s">
        <v>118</v>
      </c>
      <c r="C83" s="13">
        <f t="shared" si="30"/>
        <v>0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f t="shared" si="31"/>
        <v>0</v>
      </c>
    </row>
    <row r="84" spans="1:17" s="37" customFormat="1" ht="30" x14ac:dyDescent="0.2">
      <c r="A84" s="4" t="s">
        <v>112</v>
      </c>
      <c r="B84" s="4" t="s">
        <v>119</v>
      </c>
      <c r="C84" s="13">
        <f t="shared" si="30"/>
        <v>0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f t="shared" si="31"/>
        <v>0</v>
      </c>
    </row>
    <row r="85" spans="1:17" s="37" customFormat="1" ht="30" x14ac:dyDescent="0.2">
      <c r="A85" s="4" t="s">
        <v>113</v>
      </c>
      <c r="B85" s="4" t="s">
        <v>120</v>
      </c>
      <c r="C85" s="13">
        <f>+C90</f>
        <v>0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f t="shared" si="31"/>
        <v>0</v>
      </c>
    </row>
    <row r="86" spans="1:17" s="33" customFormat="1" ht="30" x14ac:dyDescent="0.2">
      <c r="A86" s="50">
        <v>2.6</v>
      </c>
      <c r="B86" s="51" t="s">
        <v>97</v>
      </c>
      <c r="C86" s="53">
        <f>+C87+C90+C92+C93+C94+C95+C96+C97</f>
        <v>0</v>
      </c>
      <c r="D86" s="52">
        <f t="shared" ref="D86:H86" si="32">+D87+D90+D92+D93+D94+D95+D96+D97</f>
        <v>1938000</v>
      </c>
      <c r="E86" s="53">
        <f t="shared" si="32"/>
        <v>0</v>
      </c>
      <c r="F86" s="53">
        <f t="shared" si="32"/>
        <v>0</v>
      </c>
      <c r="G86" s="53">
        <f t="shared" si="32"/>
        <v>0</v>
      </c>
      <c r="H86" s="53">
        <f t="shared" si="32"/>
        <v>0</v>
      </c>
      <c r="I86" s="52">
        <f>+I87+I90+I92+I93+I94+I95+I96+I97</f>
        <v>362246.67</v>
      </c>
      <c r="J86" s="53">
        <f>+J87+J90+J92+J93+J94+J95+J96+J97</f>
        <v>0</v>
      </c>
      <c r="K86" s="53">
        <f t="shared" ref="K86:M86" si="33">+K87+K90+K92+K93+K94+K95+K96+K97</f>
        <v>0</v>
      </c>
      <c r="L86" s="53">
        <f t="shared" si="33"/>
        <v>0</v>
      </c>
      <c r="M86" s="53">
        <f t="shared" si="33"/>
        <v>0</v>
      </c>
      <c r="N86" s="52">
        <f>+N87+N90+N92+N93+N94+N95+N96+N97</f>
        <v>0</v>
      </c>
      <c r="O86" s="52">
        <f t="shared" ref="O86:P86" si="34">+O87+O90+O92+O93+O94+O95+O96+O97</f>
        <v>626255.5</v>
      </c>
      <c r="P86" s="52">
        <f t="shared" si="34"/>
        <v>918988.92999999993</v>
      </c>
      <c r="Q86" s="44">
        <f>SUM(E86:P86)</f>
        <v>1907491.0999999999</v>
      </c>
    </row>
    <row r="87" spans="1:17" s="37" customFormat="1" x14ac:dyDescent="0.2">
      <c r="A87" s="4" t="s">
        <v>98</v>
      </c>
      <c r="B87" s="4" t="s">
        <v>99</v>
      </c>
      <c r="C87" s="13">
        <f>+C88</f>
        <v>0</v>
      </c>
      <c r="D87" s="12">
        <f>+D88</f>
        <v>746500</v>
      </c>
      <c r="E87" s="13">
        <f t="shared" ref="E87:H91" si="35">+E88</f>
        <v>0</v>
      </c>
      <c r="F87" s="13">
        <f t="shared" si="35"/>
        <v>0</v>
      </c>
      <c r="G87" s="13">
        <f t="shared" si="35"/>
        <v>0</v>
      </c>
      <c r="H87" s="13">
        <f t="shared" si="35"/>
        <v>0</v>
      </c>
      <c r="I87" s="12">
        <f>+I88</f>
        <v>64003.199999999997</v>
      </c>
      <c r="J87" s="13">
        <f>+J88</f>
        <v>0</v>
      </c>
      <c r="K87" s="13">
        <f>+K88</f>
        <v>0</v>
      </c>
      <c r="L87" s="13">
        <f t="shared" ref="L87:M87" si="36">+L88</f>
        <v>0</v>
      </c>
      <c r="M87" s="13">
        <f t="shared" si="36"/>
        <v>0</v>
      </c>
      <c r="N87" s="13">
        <f>+N88</f>
        <v>0</v>
      </c>
      <c r="O87" s="12">
        <f>+O88</f>
        <v>192104</v>
      </c>
      <c r="P87" s="12">
        <f>+P88</f>
        <v>489449.72</v>
      </c>
      <c r="Q87" s="35">
        <f>SUM(E87:P87)</f>
        <v>745556.91999999993</v>
      </c>
    </row>
    <row r="88" spans="1:17" s="37" customFormat="1" x14ac:dyDescent="0.2">
      <c r="A88" s="4" t="s">
        <v>100</v>
      </c>
      <c r="B88" s="4" t="s">
        <v>101</v>
      </c>
      <c r="C88" s="13">
        <v>0</v>
      </c>
      <c r="D88" s="12">
        <v>746500</v>
      </c>
      <c r="E88" s="13">
        <f t="shared" si="35"/>
        <v>0</v>
      </c>
      <c r="F88" s="13">
        <f t="shared" si="35"/>
        <v>0</v>
      </c>
      <c r="G88" s="13">
        <f t="shared" si="35"/>
        <v>0</v>
      </c>
      <c r="H88" s="13">
        <f t="shared" si="35"/>
        <v>0</v>
      </c>
      <c r="I88" s="35">
        <v>64003.199999999997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35">
        <v>192104</v>
      </c>
      <c r="P88" s="35">
        <v>489449.72</v>
      </c>
      <c r="Q88" s="35">
        <f>SUM(E88:P88)</f>
        <v>745556.91999999993</v>
      </c>
    </row>
    <row r="89" spans="1:17" s="37" customFormat="1" ht="30" x14ac:dyDescent="0.2">
      <c r="A89" s="4" t="s">
        <v>163</v>
      </c>
      <c r="B89" s="4" t="s">
        <v>164</v>
      </c>
      <c r="C89" s="13">
        <v>0</v>
      </c>
      <c r="D89" s="13">
        <v>0</v>
      </c>
      <c r="E89" s="13">
        <f t="shared" si="35"/>
        <v>0</v>
      </c>
      <c r="F89" s="13">
        <f t="shared" si="35"/>
        <v>0</v>
      </c>
      <c r="G89" s="13">
        <f t="shared" si="35"/>
        <v>0</v>
      </c>
      <c r="H89" s="13">
        <f t="shared" si="35"/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</row>
    <row r="90" spans="1:17" s="37" customFormat="1" ht="30" x14ac:dyDescent="0.2">
      <c r="A90" s="4" t="s">
        <v>102</v>
      </c>
      <c r="B90" s="4" t="s">
        <v>103</v>
      </c>
      <c r="C90" s="13">
        <f t="shared" ref="C90:D90" si="37">+C91</f>
        <v>0</v>
      </c>
      <c r="D90" s="12">
        <f t="shared" si="37"/>
        <v>1191500</v>
      </c>
      <c r="E90" s="13">
        <f t="shared" si="35"/>
        <v>0</v>
      </c>
      <c r="F90" s="13">
        <f t="shared" si="35"/>
        <v>0</v>
      </c>
      <c r="G90" s="13">
        <f t="shared" si="35"/>
        <v>0</v>
      </c>
      <c r="H90" s="13">
        <f t="shared" si="35"/>
        <v>0</v>
      </c>
      <c r="I90" s="12">
        <f>+I91</f>
        <v>298243.46999999997</v>
      </c>
      <c r="J90" s="12">
        <f>+J91</f>
        <v>0</v>
      </c>
      <c r="K90" s="12">
        <f>+K91</f>
        <v>0</v>
      </c>
      <c r="L90" s="12">
        <f t="shared" ref="L90:P90" si="38">+L91</f>
        <v>0</v>
      </c>
      <c r="M90" s="12">
        <f t="shared" si="38"/>
        <v>0</v>
      </c>
      <c r="N90" s="12">
        <f t="shared" si="38"/>
        <v>0</v>
      </c>
      <c r="O90" s="12">
        <f t="shared" si="38"/>
        <v>434151.5</v>
      </c>
      <c r="P90" s="12">
        <f t="shared" si="38"/>
        <v>429539.21</v>
      </c>
      <c r="Q90" s="35">
        <f>SUM(E90:P90)</f>
        <v>1161934.18</v>
      </c>
    </row>
    <row r="91" spans="1:17" s="37" customFormat="1" x14ac:dyDescent="0.2">
      <c r="A91" s="4" t="s">
        <v>104</v>
      </c>
      <c r="B91" s="4" t="s">
        <v>105</v>
      </c>
      <c r="C91" s="13">
        <v>0</v>
      </c>
      <c r="D91" s="12">
        <v>1191500</v>
      </c>
      <c r="E91" s="13">
        <f t="shared" si="35"/>
        <v>0</v>
      </c>
      <c r="F91" s="13">
        <f t="shared" si="35"/>
        <v>0</v>
      </c>
      <c r="G91" s="13">
        <f t="shared" si="35"/>
        <v>0</v>
      </c>
      <c r="H91" s="13">
        <f t="shared" si="35"/>
        <v>0</v>
      </c>
      <c r="I91" s="35">
        <v>298243.46999999997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35">
        <v>434151.5</v>
      </c>
      <c r="P91" s="35">
        <v>429539.21</v>
      </c>
      <c r="Q91" s="35">
        <f>SUM(E91:P91)</f>
        <v>1161934.18</v>
      </c>
    </row>
    <row r="92" spans="1:17" s="37" customFormat="1" ht="30" x14ac:dyDescent="0.2">
      <c r="A92" s="4" t="s">
        <v>165</v>
      </c>
      <c r="B92" s="4" t="s">
        <v>171</v>
      </c>
      <c r="C92" s="13">
        <v>0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f t="shared" ref="Q92:Q102" si="39">SUM(E92:P92)</f>
        <v>0</v>
      </c>
    </row>
    <row r="93" spans="1:17" s="37" customFormat="1" ht="30" x14ac:dyDescent="0.2">
      <c r="A93" s="4" t="s">
        <v>166</v>
      </c>
      <c r="B93" s="4" t="s">
        <v>172</v>
      </c>
      <c r="C93" s="13">
        <v>0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f t="shared" si="39"/>
        <v>0</v>
      </c>
    </row>
    <row r="94" spans="1:17" s="37" customFormat="1" x14ac:dyDescent="0.2">
      <c r="A94" s="4" t="s">
        <v>167</v>
      </c>
      <c r="B94" s="4" t="s">
        <v>173</v>
      </c>
      <c r="C94" s="13">
        <v>0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f t="shared" si="39"/>
        <v>0</v>
      </c>
    </row>
    <row r="95" spans="1:17" s="37" customFormat="1" x14ac:dyDescent="0.2">
      <c r="A95" s="4" t="s">
        <v>168</v>
      </c>
      <c r="B95" s="4" t="s">
        <v>174</v>
      </c>
      <c r="C95" s="13">
        <v>0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f t="shared" si="39"/>
        <v>0</v>
      </c>
    </row>
    <row r="96" spans="1:17" s="37" customFormat="1" x14ac:dyDescent="0.2">
      <c r="A96" s="4" t="s">
        <v>169</v>
      </c>
      <c r="B96" s="4" t="s">
        <v>175</v>
      </c>
      <c r="C96" s="13">
        <v>0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f t="shared" si="39"/>
        <v>0</v>
      </c>
    </row>
    <row r="97" spans="1:17" s="37" customFormat="1" ht="30" x14ac:dyDescent="0.2">
      <c r="A97" s="4" t="s">
        <v>170</v>
      </c>
      <c r="B97" s="4" t="s">
        <v>176</v>
      </c>
      <c r="C97" s="13">
        <v>0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f t="shared" si="39"/>
        <v>0</v>
      </c>
    </row>
    <row r="98" spans="1:17" s="33" customFormat="1" x14ac:dyDescent="0.2">
      <c r="A98" s="50">
        <v>2.7</v>
      </c>
      <c r="B98" s="51" t="s">
        <v>177</v>
      </c>
      <c r="C98" s="53">
        <f>SUM(C99:C102)</f>
        <v>0</v>
      </c>
      <c r="D98" s="53">
        <f t="shared" ref="D98:I98" si="40">SUM(D99:D102)</f>
        <v>0</v>
      </c>
      <c r="E98" s="53">
        <f t="shared" si="40"/>
        <v>0</v>
      </c>
      <c r="F98" s="53">
        <f t="shared" si="40"/>
        <v>0</v>
      </c>
      <c r="G98" s="53">
        <f t="shared" si="40"/>
        <v>0</v>
      </c>
      <c r="H98" s="53">
        <f t="shared" si="40"/>
        <v>0</v>
      </c>
      <c r="I98" s="53">
        <f t="shared" si="40"/>
        <v>0</v>
      </c>
      <c r="J98" s="53">
        <f t="shared" ref="J98" si="41">SUM(J99:J105)</f>
        <v>0</v>
      </c>
      <c r="K98" s="53">
        <f t="shared" ref="K98" si="42">SUM(K99:K105)</f>
        <v>0</v>
      </c>
      <c r="L98" s="53">
        <f t="shared" ref="L98" si="43">SUM(L99:L105)</f>
        <v>0</v>
      </c>
      <c r="M98" s="53">
        <f t="shared" ref="M98" si="44">SUM(M99:M105)</f>
        <v>0</v>
      </c>
      <c r="N98" s="53">
        <f t="shared" ref="N98" si="45">SUM(N99:N105)</f>
        <v>0</v>
      </c>
      <c r="O98" s="53">
        <f t="shared" ref="O98" si="46">SUM(O99:O105)</f>
        <v>0</v>
      </c>
      <c r="P98" s="53">
        <f t="shared" ref="P98" si="47">SUM(P99:P105)</f>
        <v>0</v>
      </c>
      <c r="Q98" s="53">
        <f>SUM(E98:P98)</f>
        <v>0</v>
      </c>
    </row>
    <row r="99" spans="1:17" s="37" customFormat="1" x14ac:dyDescent="0.2">
      <c r="A99" s="4" t="s">
        <v>179</v>
      </c>
      <c r="B99" s="4" t="s">
        <v>178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f>SUM(E99:P99)</f>
        <v>0</v>
      </c>
    </row>
    <row r="100" spans="1:17" s="37" customFormat="1" x14ac:dyDescent="0.2">
      <c r="A100" s="4" t="s">
        <v>180</v>
      </c>
      <c r="B100" s="4" t="s">
        <v>183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f t="shared" si="39"/>
        <v>0</v>
      </c>
    </row>
    <row r="101" spans="1:17" s="37" customFormat="1" ht="30" x14ac:dyDescent="0.2">
      <c r="A101" s="4" t="s">
        <v>181</v>
      </c>
      <c r="B101" s="4" t="s">
        <v>184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f t="shared" si="39"/>
        <v>0</v>
      </c>
    </row>
    <row r="102" spans="1:17" s="37" customFormat="1" ht="45" x14ac:dyDescent="0.2">
      <c r="A102" s="14" t="s">
        <v>182</v>
      </c>
      <c r="B102" s="14" t="s">
        <v>185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f t="shared" si="39"/>
        <v>0</v>
      </c>
    </row>
    <row r="103" spans="1:17" s="33" customFormat="1" ht="30" x14ac:dyDescent="0.2">
      <c r="A103" s="50">
        <v>2.8</v>
      </c>
      <c r="B103" s="51" t="s">
        <v>186</v>
      </c>
      <c r="C103" s="53">
        <f>SUM(C104:C105)</f>
        <v>0</v>
      </c>
      <c r="D103" s="53">
        <f t="shared" ref="D103:P103" si="48">SUM(D104:D105)</f>
        <v>0</v>
      </c>
      <c r="E103" s="53">
        <f t="shared" si="48"/>
        <v>0</v>
      </c>
      <c r="F103" s="53">
        <f t="shared" si="48"/>
        <v>0</v>
      </c>
      <c r="G103" s="53">
        <f t="shared" si="48"/>
        <v>0</v>
      </c>
      <c r="H103" s="53">
        <f t="shared" si="48"/>
        <v>0</v>
      </c>
      <c r="I103" s="53">
        <f t="shared" si="48"/>
        <v>0</v>
      </c>
      <c r="J103" s="53">
        <f>SUM(J104:J105)</f>
        <v>0</v>
      </c>
      <c r="K103" s="53">
        <f t="shared" si="48"/>
        <v>0</v>
      </c>
      <c r="L103" s="53">
        <f t="shared" si="48"/>
        <v>0</v>
      </c>
      <c r="M103" s="53">
        <f t="shared" si="48"/>
        <v>0</v>
      </c>
      <c r="N103" s="53">
        <f t="shared" si="48"/>
        <v>0</v>
      </c>
      <c r="O103" s="53">
        <f t="shared" si="48"/>
        <v>0</v>
      </c>
      <c r="P103" s="53">
        <f t="shared" si="48"/>
        <v>0</v>
      </c>
      <c r="Q103" s="53">
        <f>SUM(E103:P103)</f>
        <v>0</v>
      </c>
    </row>
    <row r="104" spans="1:17" s="37" customFormat="1" x14ac:dyDescent="0.2">
      <c r="A104" s="4" t="s">
        <v>191</v>
      </c>
      <c r="B104" s="4" t="s">
        <v>192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f>SUM(E104:P104)</f>
        <v>0</v>
      </c>
    </row>
    <row r="105" spans="1:17" s="37" customFormat="1" ht="30" x14ac:dyDescent="0.2">
      <c r="A105" s="4" t="s">
        <v>193</v>
      </c>
      <c r="B105" s="4" t="s">
        <v>194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f>SUM(E105:P105)</f>
        <v>0</v>
      </c>
    </row>
    <row r="106" spans="1:17" s="33" customFormat="1" x14ac:dyDescent="0.2">
      <c r="A106" s="50">
        <v>2.9</v>
      </c>
      <c r="B106" s="51" t="s">
        <v>190</v>
      </c>
      <c r="C106" s="53">
        <f>SUM(C107:C109)</f>
        <v>0</v>
      </c>
      <c r="D106" s="53">
        <f t="shared" ref="D106:Q106" si="49">SUM(D107:D109)</f>
        <v>0</v>
      </c>
      <c r="E106" s="53">
        <f t="shared" si="49"/>
        <v>0</v>
      </c>
      <c r="F106" s="53">
        <f t="shared" si="49"/>
        <v>0</v>
      </c>
      <c r="G106" s="53">
        <f t="shared" si="49"/>
        <v>0</v>
      </c>
      <c r="H106" s="53">
        <f t="shared" si="49"/>
        <v>0</v>
      </c>
      <c r="I106" s="53">
        <f t="shared" si="49"/>
        <v>0</v>
      </c>
      <c r="J106" s="53">
        <f t="shared" si="49"/>
        <v>0</v>
      </c>
      <c r="K106" s="53">
        <f t="shared" si="49"/>
        <v>0</v>
      </c>
      <c r="L106" s="53">
        <f t="shared" si="49"/>
        <v>0</v>
      </c>
      <c r="M106" s="53">
        <f t="shared" si="49"/>
        <v>0</v>
      </c>
      <c r="N106" s="53">
        <f t="shared" si="49"/>
        <v>0</v>
      </c>
      <c r="O106" s="53">
        <f t="shared" si="49"/>
        <v>0</v>
      </c>
      <c r="P106" s="53">
        <f t="shared" si="49"/>
        <v>0</v>
      </c>
      <c r="Q106" s="53">
        <f t="shared" si="49"/>
        <v>0</v>
      </c>
    </row>
    <row r="107" spans="1:17" s="37" customFormat="1" x14ac:dyDescent="0.2">
      <c r="A107" s="4" t="s">
        <v>187</v>
      </c>
      <c r="B107" s="4" t="s">
        <v>195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f>SUM(E107:P107)</f>
        <v>0</v>
      </c>
    </row>
    <row r="108" spans="1:17" s="37" customFormat="1" x14ac:dyDescent="0.2">
      <c r="A108" s="4" t="s">
        <v>188</v>
      </c>
      <c r="B108" s="4" t="s">
        <v>196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f>SUM(E108:P108)</f>
        <v>0</v>
      </c>
    </row>
    <row r="109" spans="1:17" s="37" customFormat="1" ht="30" x14ac:dyDescent="0.2">
      <c r="A109" s="4" t="s">
        <v>189</v>
      </c>
      <c r="B109" s="4" t="s">
        <v>197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f>SUM(E109:P109)</f>
        <v>0</v>
      </c>
    </row>
    <row r="110" spans="1:17" s="37" customFormat="1" x14ac:dyDescent="0.2">
      <c r="A110" s="4"/>
      <c r="B110" s="4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35"/>
    </row>
    <row r="111" spans="1:17" s="37" customFormat="1" x14ac:dyDescent="0.2">
      <c r="A111" s="4"/>
      <c r="B111" s="4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35"/>
    </row>
    <row r="112" spans="1:17" s="33" customFormat="1" x14ac:dyDescent="0.2">
      <c r="A112" s="16">
        <v>4</v>
      </c>
      <c r="B112" s="17" t="s">
        <v>204</v>
      </c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55"/>
    </row>
    <row r="113" spans="1:17" s="33" customFormat="1" x14ac:dyDescent="0.2">
      <c r="A113" s="50">
        <v>4.0999999999999996</v>
      </c>
      <c r="B113" s="51" t="s">
        <v>203</v>
      </c>
      <c r="C113" s="53">
        <f>SUM(C114:C115)</f>
        <v>0</v>
      </c>
      <c r="D113" s="53">
        <f t="shared" ref="D113:Q113" si="50">SUM(D114:D115)</f>
        <v>0</v>
      </c>
      <c r="E113" s="53">
        <f t="shared" si="50"/>
        <v>0</v>
      </c>
      <c r="F113" s="53">
        <f t="shared" si="50"/>
        <v>0</v>
      </c>
      <c r="G113" s="53">
        <f t="shared" si="50"/>
        <v>0</v>
      </c>
      <c r="H113" s="53">
        <f t="shared" si="50"/>
        <v>0</v>
      </c>
      <c r="I113" s="53">
        <f t="shared" si="50"/>
        <v>0</v>
      </c>
      <c r="J113" s="53">
        <f t="shared" si="50"/>
        <v>0</v>
      </c>
      <c r="K113" s="53">
        <f t="shared" si="50"/>
        <v>0</v>
      </c>
      <c r="L113" s="53">
        <f t="shared" si="50"/>
        <v>0</v>
      </c>
      <c r="M113" s="53">
        <f t="shared" si="50"/>
        <v>0</v>
      </c>
      <c r="N113" s="53">
        <f t="shared" si="50"/>
        <v>0</v>
      </c>
      <c r="O113" s="53">
        <f t="shared" si="50"/>
        <v>0</v>
      </c>
      <c r="P113" s="53">
        <f t="shared" si="50"/>
        <v>0</v>
      </c>
      <c r="Q113" s="53">
        <f t="shared" si="50"/>
        <v>0</v>
      </c>
    </row>
    <row r="114" spans="1:17" s="37" customFormat="1" ht="30" x14ac:dyDescent="0.2">
      <c r="A114" s="4" t="s">
        <v>200</v>
      </c>
      <c r="B114" s="4" t="s">
        <v>199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f t="shared" ref="Q114:Q121" si="51">SUM(E114:J114)</f>
        <v>0</v>
      </c>
    </row>
    <row r="115" spans="1:17" s="37" customFormat="1" ht="30" x14ac:dyDescent="0.2">
      <c r="A115" s="4" t="s">
        <v>198</v>
      </c>
      <c r="B115" s="4" t="s">
        <v>201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f t="shared" si="51"/>
        <v>0</v>
      </c>
    </row>
    <row r="116" spans="1:17" s="33" customFormat="1" x14ac:dyDescent="0.2">
      <c r="A116" s="50">
        <v>4.2</v>
      </c>
      <c r="B116" s="51" t="s">
        <v>202</v>
      </c>
      <c r="C116" s="53">
        <f>SUM(C117:C118)</f>
        <v>0</v>
      </c>
      <c r="D116" s="53">
        <f t="shared" ref="D116:P116" si="52">SUM(D117:D118)</f>
        <v>0</v>
      </c>
      <c r="E116" s="53">
        <f t="shared" si="52"/>
        <v>0</v>
      </c>
      <c r="F116" s="53">
        <f t="shared" si="52"/>
        <v>0</v>
      </c>
      <c r="G116" s="53">
        <f t="shared" si="52"/>
        <v>0</v>
      </c>
      <c r="H116" s="53">
        <f t="shared" si="52"/>
        <v>0</v>
      </c>
      <c r="I116" s="53">
        <f t="shared" si="52"/>
        <v>0</v>
      </c>
      <c r="J116" s="53">
        <f t="shared" si="52"/>
        <v>0</v>
      </c>
      <c r="K116" s="53">
        <f t="shared" si="52"/>
        <v>0</v>
      </c>
      <c r="L116" s="53">
        <f t="shared" si="52"/>
        <v>0</v>
      </c>
      <c r="M116" s="53">
        <f t="shared" si="52"/>
        <v>0</v>
      </c>
      <c r="N116" s="53">
        <f t="shared" si="52"/>
        <v>0</v>
      </c>
      <c r="O116" s="53">
        <f t="shared" si="52"/>
        <v>0</v>
      </c>
      <c r="P116" s="53">
        <f t="shared" si="52"/>
        <v>0</v>
      </c>
      <c r="Q116" s="53">
        <f>SUM(Q117:Q118)</f>
        <v>0</v>
      </c>
    </row>
    <row r="117" spans="1:17" s="37" customFormat="1" x14ac:dyDescent="0.2">
      <c r="A117" s="4" t="s">
        <v>209</v>
      </c>
      <c r="B117" s="4" t="s">
        <v>208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f t="shared" si="51"/>
        <v>0</v>
      </c>
    </row>
    <row r="118" spans="1:17" s="37" customFormat="1" x14ac:dyDescent="0.2">
      <c r="A118" s="4" t="s">
        <v>211</v>
      </c>
      <c r="B118" s="4" t="s">
        <v>210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f t="shared" si="51"/>
        <v>0</v>
      </c>
    </row>
    <row r="119" spans="1:17" s="33" customFormat="1" x14ac:dyDescent="0.2">
      <c r="A119" s="50">
        <v>4.3</v>
      </c>
      <c r="B119" s="51" t="s">
        <v>205</v>
      </c>
      <c r="C119" s="53">
        <f>SUM(C120)</f>
        <v>0</v>
      </c>
      <c r="D119" s="53">
        <f t="shared" ref="D119:P119" si="53">SUM(D120)</f>
        <v>0</v>
      </c>
      <c r="E119" s="53">
        <f t="shared" si="53"/>
        <v>0</v>
      </c>
      <c r="F119" s="53">
        <f t="shared" si="53"/>
        <v>0</v>
      </c>
      <c r="G119" s="53">
        <f t="shared" si="53"/>
        <v>0</v>
      </c>
      <c r="H119" s="53">
        <f t="shared" si="53"/>
        <v>0</v>
      </c>
      <c r="I119" s="53">
        <f t="shared" si="53"/>
        <v>0</v>
      </c>
      <c r="J119" s="53">
        <f t="shared" si="53"/>
        <v>0</v>
      </c>
      <c r="K119" s="53">
        <f t="shared" si="53"/>
        <v>0</v>
      </c>
      <c r="L119" s="53">
        <f t="shared" si="53"/>
        <v>0</v>
      </c>
      <c r="M119" s="53">
        <f t="shared" si="53"/>
        <v>0</v>
      </c>
      <c r="N119" s="53">
        <f t="shared" si="53"/>
        <v>0</v>
      </c>
      <c r="O119" s="53">
        <f t="shared" si="53"/>
        <v>0</v>
      </c>
      <c r="P119" s="53">
        <f t="shared" si="53"/>
        <v>0</v>
      </c>
      <c r="Q119" s="53">
        <f>SUM(Q120)</f>
        <v>0</v>
      </c>
    </row>
    <row r="120" spans="1:17" s="37" customFormat="1" ht="30" x14ac:dyDescent="0.2">
      <c r="A120" s="4" t="s">
        <v>207</v>
      </c>
      <c r="B120" s="4" t="s">
        <v>206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f t="shared" si="51"/>
        <v>0</v>
      </c>
    </row>
    <row r="121" spans="1:17" s="40" customFormat="1" x14ac:dyDescent="0.2">
      <c r="A121" s="56" t="s">
        <v>214</v>
      </c>
      <c r="B121" s="56"/>
      <c r="C121" s="22">
        <f>+C113+C116+C119</f>
        <v>0</v>
      </c>
      <c r="D121" s="22">
        <f t="shared" ref="D121:P121" si="54">+D113+D116+D119</f>
        <v>0</v>
      </c>
      <c r="E121" s="22">
        <f t="shared" si="54"/>
        <v>0</v>
      </c>
      <c r="F121" s="22">
        <f t="shared" si="54"/>
        <v>0</v>
      </c>
      <c r="G121" s="22">
        <f t="shared" si="54"/>
        <v>0</v>
      </c>
      <c r="H121" s="22">
        <f t="shared" si="54"/>
        <v>0</v>
      </c>
      <c r="I121" s="22">
        <f t="shared" si="54"/>
        <v>0</v>
      </c>
      <c r="J121" s="22">
        <f t="shared" si="54"/>
        <v>0</v>
      </c>
      <c r="K121" s="22">
        <f t="shared" si="54"/>
        <v>0</v>
      </c>
      <c r="L121" s="22">
        <f t="shared" si="54"/>
        <v>0</v>
      </c>
      <c r="M121" s="22">
        <f t="shared" si="54"/>
        <v>0</v>
      </c>
      <c r="N121" s="22">
        <f t="shared" si="54"/>
        <v>0</v>
      </c>
      <c r="O121" s="22">
        <f t="shared" si="54"/>
        <v>0</v>
      </c>
      <c r="P121" s="22">
        <f t="shared" si="54"/>
        <v>0</v>
      </c>
      <c r="Q121" s="22">
        <f t="shared" si="51"/>
        <v>0</v>
      </c>
    </row>
    <row r="122" spans="1:17" s="37" customFormat="1" x14ac:dyDescent="0.2">
      <c r="A122" s="4"/>
      <c r="B122" s="4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35"/>
    </row>
    <row r="123" spans="1:17" s="33" customFormat="1" ht="15.75" thickBot="1" x14ac:dyDescent="0.25">
      <c r="A123" s="57" t="s">
        <v>215</v>
      </c>
      <c r="B123" s="57"/>
      <c r="C123" s="23">
        <f t="shared" ref="C123:Q123" si="55">+C17+C121</f>
        <v>15455318687</v>
      </c>
      <c r="D123" s="23">
        <f t="shared" si="55"/>
        <v>15080318687</v>
      </c>
      <c r="E123" s="23">
        <f t="shared" si="55"/>
        <v>1088881023.23</v>
      </c>
      <c r="F123" s="23">
        <f t="shared" si="55"/>
        <v>1089651033.52</v>
      </c>
      <c r="G123" s="23">
        <f t="shared" si="55"/>
        <v>1086127148.22</v>
      </c>
      <c r="H123" s="23">
        <f t="shared" si="55"/>
        <v>1090097591.8499999</v>
      </c>
      <c r="I123" s="23">
        <f t="shared" si="55"/>
        <v>1087273014.0400002</v>
      </c>
      <c r="J123" s="23">
        <f t="shared" si="55"/>
        <v>1084890742.3699999</v>
      </c>
      <c r="K123" s="23">
        <f t="shared" si="55"/>
        <v>1085480124.6900001</v>
      </c>
      <c r="L123" s="23">
        <f t="shared" si="55"/>
        <v>1081370783.72</v>
      </c>
      <c r="M123" s="23">
        <f t="shared" si="55"/>
        <v>1297528997.6199999</v>
      </c>
      <c r="N123" s="23">
        <f t="shared" si="55"/>
        <v>1317776526.4000001</v>
      </c>
      <c r="O123" s="23">
        <f t="shared" si="55"/>
        <v>2445156786</v>
      </c>
      <c r="P123" s="23">
        <f t="shared" si="55"/>
        <v>1304670620.28</v>
      </c>
      <c r="Q123" s="23">
        <f t="shared" si="55"/>
        <v>15058904391.940001</v>
      </c>
    </row>
    <row r="124" spans="1:17" ht="15.75" thickTop="1" x14ac:dyDescent="0.2">
      <c r="A124" s="26" t="s">
        <v>96</v>
      </c>
    </row>
    <row r="126" spans="1:17" x14ac:dyDescent="0.25">
      <c r="A126" s="24" t="s">
        <v>81</v>
      </c>
    </row>
    <row r="127" spans="1:17" x14ac:dyDescent="0.2">
      <c r="A127" s="25" t="s">
        <v>82</v>
      </c>
    </row>
    <row r="128" spans="1:17" ht="24.75" customHeight="1" x14ac:dyDescent="0.2">
      <c r="A128" s="63" t="s">
        <v>83</v>
      </c>
      <c r="B128" s="63"/>
    </row>
    <row r="129" spans="1:17" x14ac:dyDescent="0.2">
      <c r="A129" s="25" t="s">
        <v>84</v>
      </c>
    </row>
    <row r="130" spans="1:17" x14ac:dyDescent="0.2">
      <c r="A130" s="25" t="s">
        <v>85</v>
      </c>
    </row>
    <row r="131" spans="1:17" x14ac:dyDescent="0.2">
      <c r="A131" s="25" t="s">
        <v>86</v>
      </c>
    </row>
    <row r="132" spans="1:17" x14ac:dyDescent="0.2">
      <c r="A132" s="25" t="s">
        <v>87</v>
      </c>
    </row>
    <row r="134" spans="1:17" x14ac:dyDescent="0.2">
      <c r="E134" s="31"/>
      <c r="F134" s="31"/>
      <c r="I134" s="31"/>
      <c r="J134" s="31"/>
    </row>
    <row r="135" spans="1:17" s="3" customFormat="1" x14ac:dyDescent="0.2">
      <c r="A135" s="28"/>
      <c r="B135" s="28"/>
      <c r="D135" s="29"/>
      <c r="E135" s="64" t="s">
        <v>216</v>
      </c>
      <c r="F135" s="64"/>
      <c r="G135" s="30"/>
      <c r="I135" s="64" t="s">
        <v>217</v>
      </c>
      <c r="J135" s="64"/>
      <c r="K135" s="30"/>
      <c r="L135" s="30"/>
      <c r="M135" s="30"/>
      <c r="N135" s="30"/>
      <c r="O135" s="30"/>
      <c r="P135" s="30"/>
      <c r="Q135" s="30"/>
    </row>
    <row r="136" spans="1:17" x14ac:dyDescent="0.2">
      <c r="C136" s="1"/>
      <c r="E136" s="65" t="s">
        <v>218</v>
      </c>
      <c r="F136" s="65"/>
      <c r="H136" s="1"/>
      <c r="I136" s="65" t="s">
        <v>219</v>
      </c>
      <c r="J136" s="65"/>
    </row>
  </sheetData>
  <mergeCells count="12">
    <mergeCell ref="A128:B128"/>
    <mergeCell ref="E135:F135"/>
    <mergeCell ref="E136:F136"/>
    <mergeCell ref="I135:J135"/>
    <mergeCell ref="I136:J136"/>
    <mergeCell ref="A121:B121"/>
    <mergeCell ref="A123:B123"/>
    <mergeCell ref="A11:Q11"/>
    <mergeCell ref="A12:Q12"/>
    <mergeCell ref="A13:Q13"/>
    <mergeCell ref="A16:B16"/>
    <mergeCell ref="A17:B17"/>
  </mergeCells>
  <phoneticPr fontId="10" type="noConversion"/>
  <printOptions horizontalCentered="1"/>
  <pageMargins left="0.23622047244094491" right="0.23622047244094491" top="0.35433070866141736" bottom="0.35433070866141736" header="0.31496062992125984" footer="0.31496062992125984"/>
  <pageSetup paperSize="5" scale="53" fitToHeight="0" orientation="landscape" r:id="rId1"/>
  <rowBreaks count="2" manualBreakCount="2">
    <brk id="52" max="16" man="1"/>
    <brk id="91" max="16" man="1"/>
  </rowBreaks>
  <ignoredErrors>
    <ignoredError sqref="Q21 Q33:Q36 Q43 Q38:Q41 Q67 Q69:Q71 Q114:Q115 Q104:Q105 Q45:Q52 Q56 Q59 Q54:Q55 Q60:Q61 Q57 Q65 Q74 Q76:Q77 Q107:Q109 Q117:Q118 Q120:Q121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Plantilla Ejecucion</vt:lpstr>
      <vt:lpstr>'Plantilla Ejecucion'!Área_de_impresión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2023-01-06T19:48:09Z</cp:lastPrinted>
  <dcterms:created xsi:type="dcterms:W3CDTF">2021-09-03T13:12:25Z</dcterms:created>
  <dcterms:modified xsi:type="dcterms:W3CDTF">2023-01-06T19:48:13Z</dcterms:modified>
</cp:coreProperties>
</file>